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/>
  <mc:AlternateContent xmlns:mc="http://schemas.openxmlformats.org/markup-compatibility/2006">
    <mc:Choice Requires="x15">
      <x15ac:absPath xmlns:x15ac="http://schemas.microsoft.com/office/spreadsheetml/2010/11/ac" url="C:\Users\User\Desktop\бюджет\2023\Проект бюджета 2023\1. проект решения о бюдж с прилож\"/>
    </mc:Choice>
  </mc:AlternateContent>
  <xr:revisionPtr revIDLastSave="0" documentId="13_ncr:1_{46852694-D641-4EA2-9DC0-12592C6C4EAA}" xr6:coauthVersionLast="40" xr6:coauthVersionMax="40" xr10:uidLastSave="{00000000-0000-0000-0000-000000000000}"/>
  <bookViews>
    <workbookView xWindow="0" yWindow="0" windowWidth="20496" windowHeight="7620" tabRatio="767" activeTab="2" xr2:uid="{00000000-000D-0000-FFFF-FFFF00000000}"/>
  </bookViews>
  <sheets>
    <sheet name="прил1" sheetId="11" r:id="rId1"/>
    <sheet name="прил2" sheetId="33" r:id="rId2"/>
    <sheet name="прил3" sheetId="32" r:id="rId3"/>
    <sheet name="прил4" sheetId="3" r:id="rId4"/>
    <sheet name="Стар8" sheetId="2" state="hidden" r:id="rId5"/>
    <sheet name="Прил5" sheetId="22" r:id="rId6"/>
    <sheet name="прил6" sheetId="14" r:id="rId7"/>
    <sheet name="прил7" sheetId="29" r:id="rId8"/>
    <sheet name="прил8" sheetId="35" r:id="rId9"/>
    <sheet name="прил9" sheetId="36" r:id="rId10"/>
    <sheet name="прил10" sheetId="34" r:id="rId11"/>
    <sheet name="расчет верхнего предела МД" sheetId="38" r:id="rId12"/>
  </sheets>
  <externalReferences>
    <externalReference r:id="rId13"/>
  </externalReferences>
  <definedNames>
    <definedName name="_xlnm._FilterDatabase" localSheetId="0" hidden="1">прил1!$A$11:$C$31</definedName>
    <definedName name="_xlnm._FilterDatabase" localSheetId="1" hidden="1">прил2!$A$13:$D$98</definedName>
    <definedName name="_xlnm._FilterDatabase" localSheetId="2" hidden="1">прил3!$A$9:$H$173</definedName>
    <definedName name="_xlnm._FilterDatabase" localSheetId="3" hidden="1">прил4!$A$9:$I$192</definedName>
    <definedName name="_xlnm._FilterDatabase" localSheetId="5" hidden="1">Прил5!$A$9:$I$138</definedName>
    <definedName name="_xlnm._FilterDatabase" localSheetId="4" hidden="1">Стар8!$A$10:$H$74</definedName>
    <definedName name="_xlnm.Print_Titles" localSheetId="1">прил2!$13:$13</definedName>
    <definedName name="_xlnm.Print_Titles" localSheetId="2">прил3!$9:$9</definedName>
    <definedName name="_xlnm.Print_Titles" localSheetId="3">прил4!$9:$9</definedName>
    <definedName name="_xlnm.Print_Titles" localSheetId="5">Прил5!$9:$9</definedName>
    <definedName name="_xlnm.Print_Titles" localSheetId="4">Стар8!$10:$10</definedName>
    <definedName name="_xlnm.Print_Area" localSheetId="0">прил1!$A$1:$D$59</definedName>
    <definedName name="_xlnm.Print_Area" localSheetId="1">прил2!$A$1:$F$98</definedName>
    <definedName name="_xlnm.Print_Area" localSheetId="2">прил3!$A$1:$J$185</definedName>
    <definedName name="_xlnm.Print_Area" localSheetId="3">прил4!$A$1:$K$181</definedName>
    <definedName name="_xlnm.Print_Area" localSheetId="5">Прил5!$A$1:$K$138</definedName>
    <definedName name="_xlnm.Print_Area" localSheetId="4">Стар8!$A$1:$H$157</definedName>
  </definedNames>
  <calcPr calcId="191029"/>
</workbook>
</file>

<file path=xl/calcChain.xml><?xml version="1.0" encoding="utf-8"?>
<calcChain xmlns="http://schemas.openxmlformats.org/spreadsheetml/2006/main">
  <c r="J12" i="32" l="1"/>
  <c r="J10" i="32" s="1"/>
  <c r="P10" i="32" s="1"/>
  <c r="I12" i="32"/>
  <c r="H12" i="32"/>
  <c r="J180" i="32"/>
  <c r="J179" i="32" s="1"/>
  <c r="J178" i="32" s="1"/>
  <c r="J177" i="32" s="1"/>
  <c r="J176" i="32" s="1"/>
  <c r="J175" i="32" s="1"/>
  <c r="J174" i="32" s="1"/>
  <c r="I180" i="32"/>
  <c r="I179" i="32" s="1"/>
  <c r="I178" i="32" s="1"/>
  <c r="I177" i="32" s="1"/>
  <c r="I176" i="32" s="1"/>
  <c r="I175" i="32" s="1"/>
  <c r="I174" i="32" s="1"/>
  <c r="H180" i="32"/>
  <c r="H179" i="32" s="1"/>
  <c r="H178" i="32" s="1"/>
  <c r="H177" i="32" s="1"/>
  <c r="H176" i="32" s="1"/>
  <c r="H175" i="32" s="1"/>
  <c r="H174" i="32" s="1"/>
  <c r="I10" i="32"/>
  <c r="J11" i="32"/>
  <c r="I11" i="32"/>
  <c r="N10" i="32"/>
  <c r="K10" i="22"/>
  <c r="J10" i="22"/>
  <c r="K11" i="22"/>
  <c r="J11" i="22"/>
  <c r="K19" i="22"/>
  <c r="J22" i="22" l="1"/>
  <c r="I22" i="22"/>
  <c r="I12" i="3"/>
  <c r="I177" i="3"/>
  <c r="I176" i="3" s="1"/>
  <c r="I175" i="3" s="1"/>
  <c r="I174" i="3" s="1"/>
  <c r="J177" i="3"/>
  <c r="J176" i="3" s="1"/>
  <c r="J175" i="3" s="1"/>
  <c r="J174" i="3" s="1"/>
  <c r="J173" i="3" s="1"/>
  <c r="J172" i="3" s="1"/>
  <c r="K177" i="3"/>
  <c r="K176" i="3" s="1"/>
  <c r="K175" i="3" s="1"/>
  <c r="K174" i="3" s="1"/>
  <c r="K173" i="3" s="1"/>
  <c r="K172" i="3" s="1"/>
  <c r="I173" i="3" l="1"/>
  <c r="I172" i="3" s="1"/>
  <c r="C27" i="11" l="1"/>
  <c r="C26" i="11" s="1"/>
  <c r="D55" i="11"/>
  <c r="C55" i="11"/>
  <c r="J107" i="3" l="1"/>
  <c r="D49" i="11" l="1"/>
  <c r="C49" i="11"/>
  <c r="D47" i="11"/>
  <c r="C47" i="11"/>
  <c r="C46" i="11" s="1"/>
  <c r="D46" i="11"/>
  <c r="D45" i="11"/>
  <c r="C45" i="11"/>
  <c r="D44" i="11"/>
  <c r="C44" i="11"/>
  <c r="D42" i="11"/>
  <c r="C42" i="11"/>
  <c r="C41" i="11" s="1"/>
  <c r="D41" i="11"/>
  <c r="K138" i="22"/>
  <c r="K137" i="22" s="1"/>
  <c r="K136" i="22" s="1"/>
  <c r="K135" i="22" s="1"/>
  <c r="J138" i="22"/>
  <c r="J137" i="22" s="1"/>
  <c r="J136" i="22" s="1"/>
  <c r="J135" i="22" s="1"/>
  <c r="K134" i="22"/>
  <c r="J134" i="22"/>
  <c r="K133" i="22"/>
  <c r="J133" i="22"/>
  <c r="K131" i="22"/>
  <c r="K130" i="22" s="1"/>
  <c r="J131" i="22"/>
  <c r="J130" i="22" s="1"/>
  <c r="K129" i="22"/>
  <c r="K128" i="22" s="1"/>
  <c r="J129" i="22"/>
  <c r="J128" i="22" s="1"/>
  <c r="K127" i="22"/>
  <c r="J127" i="22"/>
  <c r="K126" i="22"/>
  <c r="J126" i="22"/>
  <c r="K122" i="22"/>
  <c r="J122" i="22"/>
  <c r="K121" i="22"/>
  <c r="J121" i="22"/>
  <c r="K120" i="22"/>
  <c r="J120" i="22"/>
  <c r="K116" i="22"/>
  <c r="K115" i="22" s="1"/>
  <c r="K114" i="22" s="1"/>
  <c r="K113" i="22" s="1"/>
  <c r="J116" i="22"/>
  <c r="J115" i="22" s="1"/>
  <c r="J114" i="22" s="1"/>
  <c r="J113" i="22" s="1"/>
  <c r="K112" i="22"/>
  <c r="K111" i="22" s="1"/>
  <c r="K110" i="22" s="1"/>
  <c r="K109" i="22" s="1"/>
  <c r="J112" i="22"/>
  <c r="J111" i="22" s="1"/>
  <c r="J110" i="22" s="1"/>
  <c r="J109" i="22" s="1"/>
  <c r="K108" i="22"/>
  <c r="J108" i="22"/>
  <c r="K107" i="22"/>
  <c r="J107" i="22"/>
  <c r="J106" i="22" s="1"/>
  <c r="J105" i="22" s="1"/>
  <c r="J104" i="22" s="1"/>
  <c r="K103" i="22"/>
  <c r="K102" i="22" s="1"/>
  <c r="K101" i="22" s="1"/>
  <c r="K100" i="22" s="1"/>
  <c r="J103" i="22"/>
  <c r="J102" i="22" s="1"/>
  <c r="J101" i="22" s="1"/>
  <c r="J100" i="22" s="1"/>
  <c r="K99" i="22"/>
  <c r="J99" i="22"/>
  <c r="K94" i="22"/>
  <c r="K93" i="22" s="1"/>
  <c r="K92" i="22" s="1"/>
  <c r="K91" i="22" s="1"/>
  <c r="J94" i="22"/>
  <c r="J93" i="22" s="1"/>
  <c r="J92" i="22" s="1"/>
  <c r="J91" i="22" s="1"/>
  <c r="K90" i="22"/>
  <c r="K89" i="22" s="1"/>
  <c r="K88" i="22" s="1"/>
  <c r="J90" i="22"/>
  <c r="J89" i="22" s="1"/>
  <c r="J88" i="22" s="1"/>
  <c r="K87" i="22"/>
  <c r="K86" i="22" s="1"/>
  <c r="K85" i="22" s="1"/>
  <c r="J87" i="22"/>
  <c r="J86" i="22" s="1"/>
  <c r="J85" i="22" s="1"/>
  <c r="K82" i="22"/>
  <c r="K81" i="22" s="1"/>
  <c r="J82" i="22"/>
  <c r="J81" i="22" s="1"/>
  <c r="K80" i="22"/>
  <c r="K79" i="22" s="1"/>
  <c r="J80" i="22"/>
  <c r="J79" i="22" s="1"/>
  <c r="K75" i="22"/>
  <c r="K74" i="22" s="1"/>
  <c r="K73" i="22" s="1"/>
  <c r="J75" i="22"/>
  <c r="J74" i="22" s="1"/>
  <c r="J73" i="22" s="1"/>
  <c r="K70" i="22"/>
  <c r="K69" i="22" s="1"/>
  <c r="K68" i="22" s="1"/>
  <c r="K67" i="22" s="1"/>
  <c r="K66" i="22" s="1"/>
  <c r="J70" i="22"/>
  <c r="J69" i="22" s="1"/>
  <c r="J68" i="22" s="1"/>
  <c r="J67" i="22" s="1"/>
  <c r="J66" i="22" s="1"/>
  <c r="K65" i="22"/>
  <c r="J65" i="22"/>
  <c r="K64" i="22"/>
  <c r="J64" i="22"/>
  <c r="K60" i="22"/>
  <c r="J60" i="22"/>
  <c r="K59" i="22"/>
  <c r="J59" i="22"/>
  <c r="K54" i="22"/>
  <c r="K53" i="22" s="1"/>
  <c r="J54" i="22"/>
  <c r="J53" i="22" s="1"/>
  <c r="K52" i="22"/>
  <c r="K51" i="22" s="1"/>
  <c r="J52" i="22"/>
  <c r="J51" i="22" s="1"/>
  <c r="K50" i="22"/>
  <c r="K49" i="22" s="1"/>
  <c r="J50" i="22"/>
  <c r="J49" i="22" s="1"/>
  <c r="K45" i="22"/>
  <c r="K44" i="22" s="1"/>
  <c r="K43" i="22" s="1"/>
  <c r="K42" i="22" s="1"/>
  <c r="K41" i="22" s="1"/>
  <c r="J45" i="22"/>
  <c r="J44" i="22" s="1"/>
  <c r="J43" i="22" s="1"/>
  <c r="J42" i="22" s="1"/>
  <c r="J41" i="22" s="1"/>
  <c r="K40" i="22"/>
  <c r="K39" i="22" s="1"/>
  <c r="J40" i="22"/>
  <c r="J39" i="22" s="1"/>
  <c r="K38" i="22"/>
  <c r="K37" i="22" s="1"/>
  <c r="J38" i="22"/>
  <c r="J37" i="22" s="1"/>
  <c r="K33" i="22"/>
  <c r="K32" i="22" s="1"/>
  <c r="K31" i="22" s="1"/>
  <c r="K30" i="22" s="1"/>
  <c r="K29" i="22" s="1"/>
  <c r="J33" i="22"/>
  <c r="J32" i="22" s="1"/>
  <c r="J31" i="22" s="1"/>
  <c r="J30" i="22" s="1"/>
  <c r="J29" i="22" s="1"/>
  <c r="K24" i="22"/>
  <c r="K23" i="22" s="1"/>
  <c r="J24" i="22"/>
  <c r="J23" i="22" s="1"/>
  <c r="K21" i="22"/>
  <c r="J21" i="22"/>
  <c r="K20" i="22"/>
  <c r="J20" i="22"/>
  <c r="J19" i="22" s="1"/>
  <c r="K18" i="22"/>
  <c r="K17" i="22" s="1"/>
  <c r="J18" i="22"/>
  <c r="J17" i="22" s="1"/>
  <c r="K16" i="22"/>
  <c r="K15" i="22" s="1"/>
  <c r="J16" i="22"/>
  <c r="J15" i="22" s="1"/>
  <c r="K170" i="3"/>
  <c r="K169" i="3" s="1"/>
  <c r="K168" i="3" s="1"/>
  <c r="K167" i="3" s="1"/>
  <c r="K166" i="3" s="1"/>
  <c r="K165" i="3" s="1"/>
  <c r="J170" i="3"/>
  <c r="J169" i="3" s="1"/>
  <c r="J168" i="3" s="1"/>
  <c r="J167" i="3" s="1"/>
  <c r="J166" i="3" s="1"/>
  <c r="J165" i="3" s="1"/>
  <c r="K163" i="3"/>
  <c r="K162" i="3" s="1"/>
  <c r="K161" i="3" s="1"/>
  <c r="K160" i="3" s="1"/>
  <c r="K159" i="3" s="1"/>
  <c r="K158" i="3" s="1"/>
  <c r="J163" i="3"/>
  <c r="J162" i="3" s="1"/>
  <c r="J161" i="3" s="1"/>
  <c r="J160" i="3" s="1"/>
  <c r="J159" i="3" s="1"/>
  <c r="J158" i="3" s="1"/>
  <c r="K156" i="3"/>
  <c r="K28" i="22" s="1"/>
  <c r="K27" i="22" s="1"/>
  <c r="K26" i="22" s="1"/>
  <c r="K25" i="22" s="1"/>
  <c r="J156" i="3"/>
  <c r="J155" i="3" s="1"/>
  <c r="J154" i="3" s="1"/>
  <c r="J153" i="3" s="1"/>
  <c r="J152" i="3" s="1"/>
  <c r="K150" i="3"/>
  <c r="J150" i="3"/>
  <c r="K147" i="3"/>
  <c r="J147" i="32" s="1"/>
  <c r="J147" i="3"/>
  <c r="I147" i="32" s="1"/>
  <c r="K145" i="3"/>
  <c r="J145" i="32" s="1"/>
  <c r="J145" i="3"/>
  <c r="I145" i="32" s="1"/>
  <c r="K143" i="3"/>
  <c r="J143" i="32" s="1"/>
  <c r="J143" i="3"/>
  <c r="K135" i="3"/>
  <c r="K134" i="3" s="1"/>
  <c r="K133" i="3" s="1"/>
  <c r="K132" i="3" s="1"/>
  <c r="K131" i="3" s="1"/>
  <c r="J135" i="3"/>
  <c r="J134" i="3" s="1"/>
  <c r="J133" i="3" s="1"/>
  <c r="J132" i="3" s="1"/>
  <c r="J131" i="3" s="1"/>
  <c r="K128" i="3"/>
  <c r="K127" i="3" s="1"/>
  <c r="K126" i="3" s="1"/>
  <c r="K125" i="3" s="1"/>
  <c r="K124" i="3" s="1"/>
  <c r="J128" i="3"/>
  <c r="J127" i="3" s="1"/>
  <c r="J126" i="3" s="1"/>
  <c r="J125" i="3" s="1"/>
  <c r="J124" i="3" s="1"/>
  <c r="K121" i="3"/>
  <c r="J121" i="3"/>
  <c r="K119" i="3"/>
  <c r="J119" i="3"/>
  <c r="K117" i="3"/>
  <c r="J117" i="3"/>
  <c r="K112" i="3"/>
  <c r="K111" i="3" s="1"/>
  <c r="K110" i="3" s="1"/>
  <c r="K109" i="3" s="1"/>
  <c r="K95" i="22" s="1"/>
  <c r="J112" i="3"/>
  <c r="J111" i="3" s="1"/>
  <c r="J110" i="3" s="1"/>
  <c r="J109" i="3" s="1"/>
  <c r="J95" i="22" s="1"/>
  <c r="K107" i="3"/>
  <c r="K105" i="3"/>
  <c r="J105" i="3"/>
  <c r="K99" i="3"/>
  <c r="K98" i="3" s="1"/>
  <c r="K97" i="3" s="1"/>
  <c r="K96" i="3" s="1"/>
  <c r="J99" i="3"/>
  <c r="J98" i="3" s="1"/>
  <c r="J97" i="3" s="1"/>
  <c r="J96" i="3" s="1"/>
  <c r="K93" i="3"/>
  <c r="J93" i="3"/>
  <c r="K91" i="3"/>
  <c r="J91" i="3"/>
  <c r="K85" i="3"/>
  <c r="K84" i="3" s="1"/>
  <c r="K83" i="3" s="1"/>
  <c r="J85" i="3"/>
  <c r="J84" i="3" s="1"/>
  <c r="J83" i="3" s="1"/>
  <c r="K81" i="3"/>
  <c r="K80" i="3" s="1"/>
  <c r="J81" i="3"/>
  <c r="J80" i="3" s="1"/>
  <c r="K78" i="3"/>
  <c r="K77" i="3" s="1"/>
  <c r="J78" i="3"/>
  <c r="J77" i="3" s="1"/>
  <c r="K70" i="3"/>
  <c r="K69" i="3" s="1"/>
  <c r="K68" i="3" s="1"/>
  <c r="K67" i="3" s="1"/>
  <c r="K66" i="3" s="1"/>
  <c r="J70" i="3"/>
  <c r="J69" i="3" s="1"/>
  <c r="J68" i="3" s="1"/>
  <c r="J67" i="3" s="1"/>
  <c r="J66" i="3" s="1"/>
  <c r="K63" i="3"/>
  <c r="K62" i="3" s="1"/>
  <c r="K61" i="3" s="1"/>
  <c r="J63" i="3"/>
  <c r="J62" i="3" s="1"/>
  <c r="J61" i="3" s="1"/>
  <c r="K57" i="3"/>
  <c r="K56" i="3" s="1"/>
  <c r="K55" i="3" s="1"/>
  <c r="J57" i="3"/>
  <c r="J56" i="3" s="1"/>
  <c r="J55" i="3" s="1"/>
  <c r="K53" i="3"/>
  <c r="K52" i="3" s="1"/>
  <c r="J53" i="3"/>
  <c r="J51" i="3" s="1"/>
  <c r="J50" i="3" s="1"/>
  <c r="K48" i="3"/>
  <c r="K47" i="3" s="1"/>
  <c r="K46" i="3" s="1"/>
  <c r="K45" i="3" s="1"/>
  <c r="J48" i="3"/>
  <c r="J47" i="3" s="1"/>
  <c r="J46" i="3" s="1"/>
  <c r="J45" i="3" s="1"/>
  <c r="K42" i="3"/>
  <c r="K41" i="3" s="1"/>
  <c r="K40" i="3" s="1"/>
  <c r="K39" i="3" s="1"/>
  <c r="J42" i="3"/>
  <c r="J41" i="3" s="1"/>
  <c r="J40" i="3" s="1"/>
  <c r="J39" i="3" s="1"/>
  <c r="K37" i="3"/>
  <c r="K36" i="3" s="1"/>
  <c r="K35" i="3" s="1"/>
  <c r="K34" i="3" s="1"/>
  <c r="J37" i="3"/>
  <c r="J36" i="3" s="1"/>
  <c r="J35" i="3" s="1"/>
  <c r="J34" i="3" s="1"/>
  <c r="K32" i="3"/>
  <c r="K31" i="3" s="1"/>
  <c r="K30" i="3" s="1"/>
  <c r="J32" i="3"/>
  <c r="J31" i="3" s="1"/>
  <c r="J30" i="3" s="1"/>
  <c r="K28" i="3"/>
  <c r="K27" i="3" s="1"/>
  <c r="K26" i="3" s="1"/>
  <c r="J28" i="3"/>
  <c r="J27" i="3" s="1"/>
  <c r="J26" i="3" s="1"/>
  <c r="K22" i="3"/>
  <c r="J22" i="3"/>
  <c r="J21" i="3" s="1"/>
  <c r="J20" i="3" s="1"/>
  <c r="J19" i="3" s="1"/>
  <c r="K21" i="3"/>
  <c r="K20" i="3" s="1"/>
  <c r="K19" i="3" s="1"/>
  <c r="K17" i="3"/>
  <c r="K16" i="3" s="1"/>
  <c r="K15" i="3" s="1"/>
  <c r="K14" i="3" s="1"/>
  <c r="J17" i="3"/>
  <c r="J16" i="3" s="1"/>
  <c r="J15" i="3" s="1"/>
  <c r="J14" i="3" s="1"/>
  <c r="J18" i="32"/>
  <c r="J17" i="32" s="1"/>
  <c r="J16" i="32" s="1"/>
  <c r="J15" i="32" s="1"/>
  <c r="J14" i="32" s="1"/>
  <c r="I18" i="32"/>
  <c r="I17" i="32" s="1"/>
  <c r="I16" i="32" s="1"/>
  <c r="I15" i="32" s="1"/>
  <c r="I14" i="32" s="1"/>
  <c r="J171" i="32"/>
  <c r="J170" i="32" s="1"/>
  <c r="J169" i="32" s="1"/>
  <c r="J168" i="32" s="1"/>
  <c r="J167" i="32" s="1"/>
  <c r="J166" i="32" s="1"/>
  <c r="J165" i="32" s="1"/>
  <c r="I171" i="32"/>
  <c r="I170" i="32" s="1"/>
  <c r="I169" i="32" s="1"/>
  <c r="I168" i="32" s="1"/>
  <c r="I167" i="32" s="1"/>
  <c r="I166" i="32" s="1"/>
  <c r="I165" i="32" s="1"/>
  <c r="J164" i="32"/>
  <c r="J163" i="32" s="1"/>
  <c r="J162" i="32" s="1"/>
  <c r="J161" i="32" s="1"/>
  <c r="J160" i="32" s="1"/>
  <c r="J159" i="32" s="1"/>
  <c r="J158" i="32" s="1"/>
  <c r="I164" i="32"/>
  <c r="I163" i="32" s="1"/>
  <c r="I162" i="32" s="1"/>
  <c r="I161" i="32" s="1"/>
  <c r="I160" i="32" s="1"/>
  <c r="I159" i="32" s="1"/>
  <c r="I158" i="32" s="1"/>
  <c r="J157" i="32"/>
  <c r="J156" i="32" s="1"/>
  <c r="J155" i="32" s="1"/>
  <c r="J154" i="32" s="1"/>
  <c r="J153" i="32" s="1"/>
  <c r="J152" i="32" s="1"/>
  <c r="I157" i="32"/>
  <c r="I156" i="32" s="1"/>
  <c r="I155" i="32" s="1"/>
  <c r="I154" i="32" s="1"/>
  <c r="I153" i="32" s="1"/>
  <c r="I152" i="32" s="1"/>
  <c r="J151" i="32"/>
  <c r="J150" i="32" s="1"/>
  <c r="I151" i="32"/>
  <c r="I150" i="32" s="1"/>
  <c r="J149" i="32"/>
  <c r="I149" i="32"/>
  <c r="J148" i="32"/>
  <c r="I148" i="32"/>
  <c r="J146" i="32"/>
  <c r="I146" i="32"/>
  <c r="J144" i="32"/>
  <c r="I144" i="32"/>
  <c r="J137" i="32"/>
  <c r="I137" i="32"/>
  <c r="J136" i="32"/>
  <c r="I136" i="32"/>
  <c r="J130" i="32"/>
  <c r="I130" i="32"/>
  <c r="J129" i="32"/>
  <c r="I129" i="32"/>
  <c r="J122" i="32"/>
  <c r="J121" i="32" s="1"/>
  <c r="J120" i="32" s="1"/>
  <c r="J119" i="32" s="1"/>
  <c r="J118" i="32" s="1"/>
  <c r="I122" i="32"/>
  <c r="I121" i="32" s="1"/>
  <c r="I120" i="32" s="1"/>
  <c r="I119" i="32" s="1"/>
  <c r="I118" i="32" s="1"/>
  <c r="J117" i="32"/>
  <c r="J116" i="32" s="1"/>
  <c r="I117" i="32"/>
  <c r="I116" i="32" s="1"/>
  <c r="J115" i="32"/>
  <c r="J114" i="32" s="1"/>
  <c r="I115" i="32"/>
  <c r="I114" i="32" s="1"/>
  <c r="J113" i="32"/>
  <c r="J112" i="32" s="1"/>
  <c r="I113" i="32"/>
  <c r="I112" i="32" s="1"/>
  <c r="J108" i="32"/>
  <c r="J107" i="32" s="1"/>
  <c r="I108" i="32"/>
  <c r="I107" i="32" s="1"/>
  <c r="J106" i="32"/>
  <c r="J105" i="32" s="1"/>
  <c r="I106" i="32"/>
  <c r="I105" i="32" s="1"/>
  <c r="J100" i="32"/>
  <c r="J99" i="32" s="1"/>
  <c r="J98" i="32" s="1"/>
  <c r="J97" i="32" s="1"/>
  <c r="J96" i="32" s="1"/>
  <c r="I100" i="32"/>
  <c r="I99" i="32" s="1"/>
  <c r="I98" i="32" s="1"/>
  <c r="I97" i="32" s="1"/>
  <c r="I96" i="32" s="1"/>
  <c r="J94" i="32"/>
  <c r="J93" i="32" s="1"/>
  <c r="I94" i="32"/>
  <c r="I93" i="32" s="1"/>
  <c r="J92" i="32"/>
  <c r="J91" i="32" s="1"/>
  <c r="I92" i="32"/>
  <c r="I91" i="32" s="1"/>
  <c r="J86" i="32"/>
  <c r="J85" i="32" s="1"/>
  <c r="J84" i="32" s="1"/>
  <c r="J83" i="32" s="1"/>
  <c r="I86" i="32"/>
  <c r="I85" i="32" s="1"/>
  <c r="I84" i="32" s="1"/>
  <c r="I83" i="32" s="1"/>
  <c r="J82" i="32"/>
  <c r="J81" i="32" s="1"/>
  <c r="J80" i="32" s="1"/>
  <c r="I82" i="32"/>
  <c r="I81" i="32" s="1"/>
  <c r="I80" i="32" s="1"/>
  <c r="J79" i="32"/>
  <c r="J78" i="32" s="1"/>
  <c r="J77" i="32" s="1"/>
  <c r="I79" i="32"/>
  <c r="I78" i="32" s="1"/>
  <c r="I77" i="32" s="1"/>
  <c r="J72" i="32"/>
  <c r="I72" i="32"/>
  <c r="J71" i="32"/>
  <c r="I71" i="32"/>
  <c r="J65" i="32"/>
  <c r="I65" i="32"/>
  <c r="J64" i="32"/>
  <c r="I64" i="32"/>
  <c r="J60" i="32"/>
  <c r="I60" i="32"/>
  <c r="J59" i="32"/>
  <c r="I59" i="32"/>
  <c r="J58" i="32"/>
  <c r="I58" i="32"/>
  <c r="J54" i="32"/>
  <c r="J53" i="32" s="1"/>
  <c r="I54" i="32"/>
  <c r="I53" i="32" s="1"/>
  <c r="J49" i="32"/>
  <c r="J48" i="32" s="1"/>
  <c r="J47" i="32" s="1"/>
  <c r="J46" i="32" s="1"/>
  <c r="J45" i="32" s="1"/>
  <c r="I49" i="32"/>
  <c r="I48" i="32" s="1"/>
  <c r="I47" i="32" s="1"/>
  <c r="I46" i="32" s="1"/>
  <c r="I45" i="32" s="1"/>
  <c r="J43" i="32"/>
  <c r="J42" i="32" s="1"/>
  <c r="J41" i="32" s="1"/>
  <c r="J40" i="32" s="1"/>
  <c r="J39" i="32" s="1"/>
  <c r="I43" i="32"/>
  <c r="I42" i="32" s="1"/>
  <c r="I41" i="32" s="1"/>
  <c r="I40" i="32" s="1"/>
  <c r="I39" i="32" s="1"/>
  <c r="J38" i="32"/>
  <c r="J37" i="32" s="1"/>
  <c r="J36" i="32" s="1"/>
  <c r="J35" i="32" s="1"/>
  <c r="J34" i="32" s="1"/>
  <c r="I38" i="32"/>
  <c r="I37" i="32" s="1"/>
  <c r="I36" i="32" s="1"/>
  <c r="I35" i="32" s="1"/>
  <c r="I34" i="32" s="1"/>
  <c r="J33" i="32"/>
  <c r="J32" i="32" s="1"/>
  <c r="J31" i="32" s="1"/>
  <c r="J30" i="32" s="1"/>
  <c r="I33" i="32"/>
  <c r="I32" i="32" s="1"/>
  <c r="I31" i="32" s="1"/>
  <c r="I30" i="32" s="1"/>
  <c r="J29" i="32"/>
  <c r="J28" i="32" s="1"/>
  <c r="J27" i="32" s="1"/>
  <c r="J26" i="32" s="1"/>
  <c r="I29" i="32"/>
  <c r="I28" i="32" s="1"/>
  <c r="I27" i="32" s="1"/>
  <c r="I26" i="32" s="1"/>
  <c r="J24" i="32"/>
  <c r="I24" i="32"/>
  <c r="J23" i="32"/>
  <c r="I23" i="32"/>
  <c r="J63" i="22" l="1"/>
  <c r="J62" i="22" s="1"/>
  <c r="J61" i="22" s="1"/>
  <c r="J97" i="22"/>
  <c r="K106" i="22"/>
  <c r="K105" i="22" s="1"/>
  <c r="K104" i="22" s="1"/>
  <c r="J70" i="32"/>
  <c r="J69" i="32" s="1"/>
  <c r="J68" i="32" s="1"/>
  <c r="J67" i="32" s="1"/>
  <c r="J66" i="32" s="1"/>
  <c r="J58" i="22"/>
  <c r="J57" i="22" s="1"/>
  <c r="J56" i="22" s="1"/>
  <c r="K78" i="22"/>
  <c r="K77" i="22" s="1"/>
  <c r="K76" i="22" s="1"/>
  <c r="K142" i="3"/>
  <c r="J142" i="32" s="1"/>
  <c r="J141" i="32" s="1"/>
  <c r="J140" i="32" s="1"/>
  <c r="J139" i="32" s="1"/>
  <c r="J138" i="32" s="1"/>
  <c r="J132" i="22"/>
  <c r="I90" i="32"/>
  <c r="I89" i="32" s="1"/>
  <c r="I88" i="32" s="1"/>
  <c r="I87" i="32" s="1"/>
  <c r="K76" i="3"/>
  <c r="K75" i="3" s="1"/>
  <c r="K74" i="3" s="1"/>
  <c r="K123" i="3"/>
  <c r="K125" i="22"/>
  <c r="K132" i="22"/>
  <c r="K104" i="3"/>
  <c r="K103" i="3" s="1"/>
  <c r="K102" i="3" s="1"/>
  <c r="J22" i="32"/>
  <c r="J21" i="32" s="1"/>
  <c r="J20" i="32" s="1"/>
  <c r="J19" i="32" s="1"/>
  <c r="J44" i="3"/>
  <c r="K51" i="3"/>
  <c r="K50" i="3" s="1"/>
  <c r="K44" i="3" s="1"/>
  <c r="K98" i="22"/>
  <c r="J52" i="3"/>
  <c r="K58" i="22"/>
  <c r="K57" i="22" s="1"/>
  <c r="K56" i="22" s="1"/>
  <c r="I76" i="32"/>
  <c r="I75" i="32" s="1"/>
  <c r="I74" i="32" s="1"/>
  <c r="J90" i="3"/>
  <c r="J89" i="3" s="1"/>
  <c r="J88" i="3" s="1"/>
  <c r="J87" i="3" s="1"/>
  <c r="J104" i="3"/>
  <c r="J103" i="3" s="1"/>
  <c r="J102" i="3" s="1"/>
  <c r="J142" i="3"/>
  <c r="J141" i="3" s="1"/>
  <c r="J140" i="3" s="1"/>
  <c r="J139" i="3" s="1"/>
  <c r="J138" i="3" s="1"/>
  <c r="K155" i="3"/>
  <c r="K154" i="3" s="1"/>
  <c r="K153" i="3" s="1"/>
  <c r="K152" i="3" s="1"/>
  <c r="K119" i="22"/>
  <c r="K118" i="22" s="1"/>
  <c r="K117" i="22" s="1"/>
  <c r="J76" i="3"/>
  <c r="J75" i="3" s="1"/>
  <c r="J74" i="3" s="1"/>
  <c r="K90" i="3"/>
  <c r="K89" i="3" s="1"/>
  <c r="K88" i="3" s="1"/>
  <c r="K87" i="3" s="1"/>
  <c r="J28" i="22"/>
  <c r="J27" i="22" s="1"/>
  <c r="J26" i="22" s="1"/>
  <c r="J25" i="22" s="1"/>
  <c r="J96" i="22"/>
  <c r="J123" i="3"/>
  <c r="K96" i="22"/>
  <c r="J116" i="3"/>
  <c r="J115" i="3" s="1"/>
  <c r="J114" i="3" s="1"/>
  <c r="K14" i="22"/>
  <c r="K13" i="22" s="1"/>
  <c r="K12" i="22" s="1"/>
  <c r="K97" i="22"/>
  <c r="K116" i="3"/>
  <c r="K115" i="3" s="1"/>
  <c r="K114" i="3" s="1"/>
  <c r="J98" i="22"/>
  <c r="J48" i="22"/>
  <c r="J47" i="22" s="1"/>
  <c r="J46" i="22" s="1"/>
  <c r="K63" i="22"/>
  <c r="K62" i="22" s="1"/>
  <c r="K61" i="22" s="1"/>
  <c r="J125" i="22"/>
  <c r="J78" i="22"/>
  <c r="J77" i="22" s="1"/>
  <c r="J76" i="22" s="1"/>
  <c r="I63" i="32"/>
  <c r="I62" i="32" s="1"/>
  <c r="I61" i="32" s="1"/>
  <c r="J36" i="22"/>
  <c r="J35" i="22" s="1"/>
  <c r="J34" i="22" s="1"/>
  <c r="J14" i="22"/>
  <c r="J13" i="22" s="1"/>
  <c r="K36" i="22"/>
  <c r="K35" i="22" s="1"/>
  <c r="K34" i="22" s="1"/>
  <c r="J119" i="22"/>
  <c r="J118" i="22" s="1"/>
  <c r="J117" i="22" s="1"/>
  <c r="K48" i="22"/>
  <c r="K47" i="22" s="1"/>
  <c r="K46" i="22" s="1"/>
  <c r="J72" i="22"/>
  <c r="J71" i="22" s="1"/>
  <c r="J84" i="22"/>
  <c r="J83" i="22" s="1"/>
  <c r="K72" i="22"/>
  <c r="K71" i="22" s="1"/>
  <c r="K84" i="22"/>
  <c r="K83" i="22" s="1"/>
  <c r="J25" i="3"/>
  <c r="K25" i="3"/>
  <c r="J128" i="32"/>
  <c r="J127" i="32" s="1"/>
  <c r="J126" i="32" s="1"/>
  <c r="J125" i="32" s="1"/>
  <c r="J124" i="32" s="1"/>
  <c r="I22" i="32"/>
  <c r="I21" i="32" s="1"/>
  <c r="I20" i="32" s="1"/>
  <c r="I19" i="32" s="1"/>
  <c r="I70" i="32"/>
  <c r="I69" i="32" s="1"/>
  <c r="I68" i="32" s="1"/>
  <c r="I67" i="32" s="1"/>
  <c r="I66" i="32" s="1"/>
  <c r="J104" i="32"/>
  <c r="J103" i="32" s="1"/>
  <c r="J102" i="32" s="1"/>
  <c r="I128" i="32"/>
  <c r="I127" i="32" s="1"/>
  <c r="I126" i="32" s="1"/>
  <c r="I125" i="32" s="1"/>
  <c r="I124" i="32" s="1"/>
  <c r="I143" i="32"/>
  <c r="J63" i="32"/>
  <c r="J62" i="32" s="1"/>
  <c r="J61" i="32" s="1"/>
  <c r="J135" i="32"/>
  <c r="J134" i="32" s="1"/>
  <c r="J133" i="32" s="1"/>
  <c r="J132" i="32" s="1"/>
  <c r="J131" i="32" s="1"/>
  <c r="J76" i="32"/>
  <c r="J75" i="32" s="1"/>
  <c r="J74" i="32" s="1"/>
  <c r="J111" i="32"/>
  <c r="J110" i="32" s="1"/>
  <c r="J109" i="32" s="1"/>
  <c r="I135" i="32"/>
  <c r="I134" i="32" s="1"/>
  <c r="I133" i="32" s="1"/>
  <c r="I132" i="32" s="1"/>
  <c r="I131" i="32" s="1"/>
  <c r="I57" i="32"/>
  <c r="I56" i="32" s="1"/>
  <c r="I55" i="32" s="1"/>
  <c r="J57" i="32"/>
  <c r="J56" i="32" s="1"/>
  <c r="J55" i="32" s="1"/>
  <c r="J90" i="32"/>
  <c r="J89" i="32" s="1"/>
  <c r="J88" i="32" s="1"/>
  <c r="J87" i="32" s="1"/>
  <c r="I111" i="32"/>
  <c r="I110" i="32" s="1"/>
  <c r="I109" i="32" s="1"/>
  <c r="J51" i="32"/>
  <c r="J50" i="32" s="1"/>
  <c r="J52" i="32"/>
  <c r="I51" i="32"/>
  <c r="I50" i="32" s="1"/>
  <c r="I52" i="32"/>
  <c r="I25" i="32"/>
  <c r="J25" i="32"/>
  <c r="I104" i="32"/>
  <c r="I103" i="32" s="1"/>
  <c r="I102" i="32" s="1"/>
  <c r="J55" i="22" l="1"/>
  <c r="K141" i="3"/>
  <c r="K140" i="3" s="1"/>
  <c r="K139" i="3" s="1"/>
  <c r="K138" i="3" s="1"/>
  <c r="K124" i="22"/>
  <c r="K123" i="22" s="1"/>
  <c r="K55" i="22"/>
  <c r="J101" i="32"/>
  <c r="J95" i="32" s="1"/>
  <c r="I73" i="32"/>
  <c r="J73" i="3"/>
  <c r="J124" i="22"/>
  <c r="J123" i="22" s="1"/>
  <c r="J13" i="3"/>
  <c r="J12" i="3" s="1"/>
  <c r="J101" i="3"/>
  <c r="J95" i="3" s="1"/>
  <c r="K73" i="3"/>
  <c r="I142" i="32"/>
  <c r="I141" i="32" s="1"/>
  <c r="I140" i="32" s="1"/>
  <c r="I139" i="32" s="1"/>
  <c r="I138" i="32" s="1"/>
  <c r="K101" i="3"/>
  <c r="K95" i="3" s="1"/>
  <c r="J12" i="22"/>
  <c r="K13" i="3"/>
  <c r="K12" i="3" s="1"/>
  <c r="I44" i="32"/>
  <c r="I13" i="32" s="1"/>
  <c r="J123" i="32"/>
  <c r="I123" i="32"/>
  <c r="J44" i="32"/>
  <c r="J13" i="32" s="1"/>
  <c r="I101" i="32"/>
  <c r="I95" i="32" s="1"/>
  <c r="J73" i="32"/>
  <c r="K10" i="3" l="1"/>
  <c r="P13" i="3" s="1"/>
  <c r="P14" i="3" s="1"/>
  <c r="J10" i="3" l="1"/>
  <c r="N10" i="22" s="1"/>
  <c r="O10" i="22" s="1"/>
  <c r="N13" i="3"/>
  <c r="N14" i="3" s="1"/>
  <c r="O10" i="32"/>
  <c r="K40" i="11"/>
  <c r="D59" i="11" s="1"/>
  <c r="D58" i="11" s="1"/>
  <c r="D57" i="11" s="1"/>
  <c r="D56" i="11" s="1"/>
  <c r="P10" i="22"/>
  <c r="Q10" i="22" s="1"/>
  <c r="F97" i="33"/>
  <c r="F96" i="33" s="1"/>
  <c r="E97" i="33"/>
  <c r="E96" i="33" s="1"/>
  <c r="F94" i="33"/>
  <c r="F93" i="33" s="1"/>
  <c r="E94" i="33"/>
  <c r="E93" i="33" s="1"/>
  <c r="F91" i="33"/>
  <c r="F90" i="33" s="1"/>
  <c r="E91" i="33"/>
  <c r="E90" i="33" s="1"/>
  <c r="F88" i="33"/>
  <c r="F87" i="33" s="1"/>
  <c r="E88" i="33"/>
  <c r="E87" i="33" s="1"/>
  <c r="F85" i="33"/>
  <c r="F84" i="33" s="1"/>
  <c r="E85" i="33"/>
  <c r="E84" i="33" s="1"/>
  <c r="F82" i="33"/>
  <c r="E82" i="33"/>
  <c r="F80" i="33"/>
  <c r="E80" i="33"/>
  <c r="F78" i="33"/>
  <c r="E78" i="33"/>
  <c r="F75" i="33"/>
  <c r="E75" i="33"/>
  <c r="F73" i="33"/>
  <c r="E73" i="33"/>
  <c r="F68" i="33"/>
  <c r="E68" i="33"/>
  <c r="E65" i="33" s="1"/>
  <c r="F66" i="33"/>
  <c r="E66" i="33"/>
  <c r="F63" i="33"/>
  <c r="E63" i="33"/>
  <c r="F61" i="33"/>
  <c r="F60" i="33" s="1"/>
  <c r="F59" i="33" s="1"/>
  <c r="E61" i="33"/>
  <c r="E60" i="33" s="1"/>
  <c r="F57" i="33"/>
  <c r="F56" i="33" s="1"/>
  <c r="E57" i="33"/>
  <c r="E56" i="33" s="1"/>
  <c r="F53" i="33"/>
  <c r="F52" i="33" s="1"/>
  <c r="E53" i="33"/>
  <c r="E52" i="33" s="1"/>
  <c r="F49" i="33"/>
  <c r="F48" i="33" s="1"/>
  <c r="E49" i="33"/>
  <c r="E48" i="33" s="1"/>
  <c r="F46" i="33"/>
  <c r="F45" i="33" s="1"/>
  <c r="E46" i="33"/>
  <c r="E45" i="33" s="1"/>
  <c r="E44" i="33" s="1"/>
  <c r="F42" i="33"/>
  <c r="E42" i="33"/>
  <c r="F40" i="33"/>
  <c r="E40" i="33"/>
  <c r="F38" i="33"/>
  <c r="E38" i="33"/>
  <c r="F34" i="33"/>
  <c r="F33" i="33" s="1"/>
  <c r="E34" i="33"/>
  <c r="E33" i="33" s="1"/>
  <c r="F31" i="33"/>
  <c r="E31" i="33"/>
  <c r="F29" i="33"/>
  <c r="E29" i="33"/>
  <c r="F26" i="33"/>
  <c r="E26" i="33"/>
  <c r="F22" i="33"/>
  <c r="F21" i="33" s="1"/>
  <c r="E22" i="33"/>
  <c r="E21" i="33" s="1"/>
  <c r="F17" i="33"/>
  <c r="F16" i="33" s="1"/>
  <c r="E17" i="33"/>
  <c r="E16" i="33" s="1"/>
  <c r="M10" i="32" l="1"/>
  <c r="G40" i="11"/>
  <c r="C59" i="11" s="1"/>
  <c r="C58" i="11" s="1"/>
  <c r="C57" i="11" s="1"/>
  <c r="C56" i="11" s="1"/>
  <c r="F65" i="33"/>
  <c r="E37" i="33"/>
  <c r="E36" i="33" s="1"/>
  <c r="F37" i="33"/>
  <c r="F36" i="33" s="1"/>
  <c r="E77" i="33"/>
  <c r="F77" i="33"/>
  <c r="E51" i="33"/>
  <c r="F44" i="33"/>
  <c r="F51" i="33"/>
  <c r="E59" i="33"/>
  <c r="F72" i="33"/>
  <c r="F71" i="33" s="1"/>
  <c r="F70" i="33" s="1"/>
  <c r="E17" i="38" s="1"/>
  <c r="E72" i="33"/>
  <c r="E71" i="33" s="1"/>
  <c r="E70" i="33" s="1"/>
  <c r="E16" i="38" s="1"/>
  <c r="F28" i="33"/>
  <c r="F25" i="33" s="1"/>
  <c r="E28" i="33"/>
  <c r="E25" i="33" s="1"/>
  <c r="I64" i="22"/>
  <c r="H136" i="32"/>
  <c r="I135" i="3"/>
  <c r="E15" i="33" l="1"/>
  <c r="F15" i="33"/>
  <c r="L40" i="11" s="1"/>
  <c r="F14" i="33" l="1"/>
  <c r="E14" i="33"/>
  <c r="H40" i="11"/>
  <c r="I60" i="22"/>
  <c r="H130" i="32"/>
  <c r="I128" i="3"/>
  <c r="F40" i="11" l="1"/>
  <c r="D16" i="38"/>
  <c r="N10" i="3"/>
  <c r="O10" i="3" s="1"/>
  <c r="P10" i="3"/>
  <c r="Q10" i="3" s="1"/>
  <c r="J40" i="11"/>
  <c r="D17" i="38"/>
  <c r="I119" i="3"/>
  <c r="H117" i="32"/>
  <c r="H116" i="32" s="1"/>
  <c r="I54" i="22"/>
  <c r="I53" i="22" s="1"/>
  <c r="I121" i="3"/>
  <c r="D54" i="11" l="1"/>
  <c r="D53" i="11" s="1"/>
  <c r="D52" i="11" s="1"/>
  <c r="D51" i="11" s="1"/>
  <c r="D40" i="11" s="1"/>
  <c r="I40" i="11"/>
  <c r="C54" i="11"/>
  <c r="C53" i="11" s="1"/>
  <c r="C52" i="11" s="1"/>
  <c r="C51" i="11" s="1"/>
  <c r="C40" i="11" s="1"/>
  <c r="E40" i="11"/>
  <c r="F9" i="38"/>
  <c r="F8" i="38"/>
  <c r="E7" i="38"/>
  <c r="E26" i="29"/>
  <c r="E28" i="29" s="1"/>
  <c r="C26" i="29"/>
  <c r="C28" i="29" s="1"/>
  <c r="C18" i="29"/>
  <c r="E16" i="29"/>
  <c r="E18" i="29" s="1"/>
  <c r="C27" i="14"/>
  <c r="C15" i="14"/>
  <c r="C17" i="14" s="1"/>
  <c r="D8" i="38" l="1"/>
  <c r="C7" i="38"/>
  <c r="D9" i="38"/>
  <c r="C9" i="38" s="1"/>
  <c r="C8" i="38"/>
  <c r="I147" i="3" l="1"/>
  <c r="I138" i="22" l="1"/>
  <c r="I137" i="22" s="1"/>
  <c r="I136" i="22" s="1"/>
  <c r="I135" i="22" s="1"/>
  <c r="I42" i="3"/>
  <c r="I41" i="3" s="1"/>
  <c r="I40" i="3" s="1"/>
  <c r="I39" i="3" s="1"/>
  <c r="H43" i="32"/>
  <c r="H42" i="32" s="1"/>
  <c r="H41" i="32" s="1"/>
  <c r="H40" i="32" s="1"/>
  <c r="H39" i="32" s="1"/>
  <c r="I116" i="22" l="1"/>
  <c r="I115" i="22" s="1"/>
  <c r="I114" i="22" s="1"/>
  <c r="I113" i="22" s="1"/>
  <c r="H38" i="32"/>
  <c r="H37" i="32" s="1"/>
  <c r="H36" i="32" s="1"/>
  <c r="H35" i="32" s="1"/>
  <c r="H34" i="32" s="1"/>
  <c r="I37" i="3"/>
  <c r="I36" i="3" s="1"/>
  <c r="I35" i="3" s="1"/>
  <c r="I34" i="3" s="1"/>
  <c r="I33" i="22" l="1"/>
  <c r="I32" i="22" s="1"/>
  <c r="I31" i="22" s="1"/>
  <c r="I30" i="22" s="1"/>
  <c r="I29" i="22" s="1"/>
  <c r="H164" i="32"/>
  <c r="H163" i="32" s="1"/>
  <c r="H162" i="32" s="1"/>
  <c r="H161" i="32" s="1"/>
  <c r="H160" i="32" s="1"/>
  <c r="H159" i="32" s="1"/>
  <c r="H158" i="32" s="1"/>
  <c r="I163" i="3"/>
  <c r="I162" i="3" s="1"/>
  <c r="I161" i="3" s="1"/>
  <c r="I160" i="3" s="1"/>
  <c r="I159" i="3" s="1"/>
  <c r="I158" i="3" s="1"/>
  <c r="D73" i="33" l="1"/>
  <c r="D75" i="33"/>
  <c r="D72" i="33" l="1"/>
  <c r="H122" i="32"/>
  <c r="H121" i="32" s="1"/>
  <c r="H120" i="32" s="1"/>
  <c r="H119" i="32" s="1"/>
  <c r="H118" i="32" s="1"/>
  <c r="I99" i="22"/>
  <c r="I112" i="3"/>
  <c r="I98" i="22" s="1"/>
  <c r="I111" i="3" l="1"/>
  <c r="H148" i="32"/>
  <c r="I143" i="3"/>
  <c r="I145" i="3"/>
  <c r="H145" i="32" s="1"/>
  <c r="H143" i="32" l="1"/>
  <c r="I142" i="3"/>
  <c r="H142" i="32" s="1"/>
  <c r="I97" i="22"/>
  <c r="I110" i="3"/>
  <c r="H147" i="32"/>
  <c r="D46" i="33"/>
  <c r="D45" i="33" s="1"/>
  <c r="I109" i="3" l="1"/>
  <c r="I95" i="22" s="1"/>
  <c r="I96" i="22"/>
  <c r="I22" i="3"/>
  <c r="I21" i="3" s="1"/>
  <c r="I20" i="3" s="1"/>
  <c r="I19" i="3" s="1"/>
  <c r="D78" i="33"/>
  <c r="D80" i="33"/>
  <c r="D82" i="33"/>
  <c r="D85" i="33"/>
  <c r="D84" i="33" s="1"/>
  <c r="D88" i="33"/>
  <c r="D87" i="33" s="1"/>
  <c r="D17" i="33"/>
  <c r="D16" i="33" s="1"/>
  <c r="D22" i="33"/>
  <c r="D21" i="33" s="1"/>
  <c r="D26" i="33"/>
  <c r="D29" i="33"/>
  <c r="D31" i="33"/>
  <c r="D34" i="33"/>
  <c r="D33" i="33" s="1"/>
  <c r="D38" i="33"/>
  <c r="D40" i="33"/>
  <c r="D42" i="33"/>
  <c r="D49" i="33"/>
  <c r="D48" i="33" s="1"/>
  <c r="D44" i="33" s="1"/>
  <c r="D53" i="33"/>
  <c r="D52" i="33" s="1"/>
  <c r="D57" i="33"/>
  <c r="D56" i="33" s="1"/>
  <c r="D61" i="33"/>
  <c r="D60" i="33" s="1"/>
  <c r="D63" i="33"/>
  <c r="D66" i="33"/>
  <c r="D68" i="33"/>
  <c r="D94" i="33"/>
  <c r="D93" i="33" s="1"/>
  <c r="D91" i="33"/>
  <c r="D90" i="33" s="1"/>
  <c r="D97" i="33"/>
  <c r="D96" i="33" s="1"/>
  <c r="I117" i="3"/>
  <c r="I116" i="3" s="1"/>
  <c r="I57" i="3"/>
  <c r="I56" i="3" s="1"/>
  <c r="I55" i="3" s="1"/>
  <c r="I120" i="22"/>
  <c r="H58" i="32"/>
  <c r="H60" i="32"/>
  <c r="H59" i="32"/>
  <c r="H54" i="32"/>
  <c r="H53" i="32" s="1"/>
  <c r="H65" i="32"/>
  <c r="I59" i="22"/>
  <c r="I65" i="22"/>
  <c r="I150" i="3"/>
  <c r="I24" i="22"/>
  <c r="I23" i="22" s="1"/>
  <c r="H151" i="32"/>
  <c r="H150" i="32" s="1"/>
  <c r="I50" i="22"/>
  <c r="I49" i="22" s="1"/>
  <c r="I52" i="22"/>
  <c r="I51" i="22" s="1"/>
  <c r="H115" i="32"/>
  <c r="H114" i="32" s="1"/>
  <c r="H113" i="32"/>
  <c r="H112" i="32" s="1"/>
  <c r="I18" i="22"/>
  <c r="I17" i="22" s="1"/>
  <c r="H146" i="32"/>
  <c r="I156" i="3"/>
  <c r="I155" i="3" s="1"/>
  <c r="I154" i="3" s="1"/>
  <c r="I153" i="3" s="1"/>
  <c r="I152" i="3" s="1"/>
  <c r="H14" i="34"/>
  <c r="G14" i="34"/>
  <c r="F14" i="34"/>
  <c r="H12" i="34"/>
  <c r="G12" i="34"/>
  <c r="F12" i="34"/>
  <c r="I134" i="22"/>
  <c r="I133" i="22"/>
  <c r="I131" i="22"/>
  <c r="I130" i="22" s="1"/>
  <c r="I129" i="22"/>
  <c r="I128" i="22" s="1"/>
  <c r="I127" i="22"/>
  <c r="I126" i="22"/>
  <c r="I122" i="22"/>
  <c r="I112" i="22"/>
  <c r="I111" i="22" s="1"/>
  <c r="I110" i="22" s="1"/>
  <c r="I109" i="22" s="1"/>
  <c r="I108" i="22"/>
  <c r="I103" i="22"/>
  <c r="I102" i="22" s="1"/>
  <c r="I101" i="22" s="1"/>
  <c r="I100" i="22" s="1"/>
  <c r="I94" i="22"/>
  <c r="I93" i="22" s="1"/>
  <c r="I92" i="22" s="1"/>
  <c r="I91" i="22" s="1"/>
  <c r="I90" i="22"/>
  <c r="I87" i="22"/>
  <c r="I86" i="22" s="1"/>
  <c r="I85" i="22" s="1"/>
  <c r="I82" i="22"/>
  <c r="I81" i="22" s="1"/>
  <c r="I80" i="22"/>
  <c r="I79" i="22" s="1"/>
  <c r="I75" i="22"/>
  <c r="I74" i="22" s="1"/>
  <c r="I72" i="22" s="1"/>
  <c r="I71" i="22" s="1"/>
  <c r="I70" i="22"/>
  <c r="I69" i="22" s="1"/>
  <c r="I68" i="22" s="1"/>
  <c r="I67" i="22" s="1"/>
  <c r="I66" i="22" s="1"/>
  <c r="I45" i="22"/>
  <c r="I44" i="22" s="1"/>
  <c r="I43" i="22" s="1"/>
  <c r="I42" i="22" s="1"/>
  <c r="I41" i="22" s="1"/>
  <c r="I40" i="22"/>
  <c r="I39" i="22" s="1"/>
  <c r="I38" i="22"/>
  <c r="I37" i="22" s="1"/>
  <c r="I20" i="22"/>
  <c r="I19" i="22" s="1"/>
  <c r="I16" i="22"/>
  <c r="I15" i="22" s="1"/>
  <c r="I21" i="22"/>
  <c r="H171" i="32"/>
  <c r="H170" i="32" s="1"/>
  <c r="H169" i="32" s="1"/>
  <c r="H168" i="32" s="1"/>
  <c r="H167" i="32" s="1"/>
  <c r="H166" i="32" s="1"/>
  <c r="H165" i="32" s="1"/>
  <c r="H157" i="32"/>
  <c r="H156" i="32" s="1"/>
  <c r="H155" i="32" s="1"/>
  <c r="H154" i="32" s="1"/>
  <c r="H153" i="32" s="1"/>
  <c r="H152" i="32" s="1"/>
  <c r="H149" i="32"/>
  <c r="H144" i="32"/>
  <c r="H137" i="32"/>
  <c r="H129" i="32"/>
  <c r="H108" i="32"/>
  <c r="H107" i="32" s="1"/>
  <c r="H106" i="32"/>
  <c r="H105" i="32" s="1"/>
  <c r="H100" i="32"/>
  <c r="H99" i="32" s="1"/>
  <c r="H98" i="32" s="1"/>
  <c r="H97" i="32" s="1"/>
  <c r="H96" i="32" s="1"/>
  <c r="H94" i="32"/>
  <c r="H93" i="32" s="1"/>
  <c r="H92" i="32"/>
  <c r="H91" i="32" s="1"/>
  <c r="H86" i="32"/>
  <c r="H85" i="32" s="1"/>
  <c r="H84" i="32" s="1"/>
  <c r="H83" i="32" s="1"/>
  <c r="H82" i="32"/>
  <c r="H81" i="32" s="1"/>
  <c r="H80" i="32" s="1"/>
  <c r="H79" i="32"/>
  <c r="H78" i="32" s="1"/>
  <c r="H77" i="32" s="1"/>
  <c r="H72" i="32"/>
  <c r="H71" i="32"/>
  <c r="H64" i="32"/>
  <c r="H49" i="32"/>
  <c r="H48" i="32" s="1"/>
  <c r="H47" i="32" s="1"/>
  <c r="H46" i="32" s="1"/>
  <c r="H45" i="32" s="1"/>
  <c r="H33" i="32"/>
  <c r="H32" i="32" s="1"/>
  <c r="H31" i="32" s="1"/>
  <c r="H30" i="32" s="1"/>
  <c r="H29" i="32"/>
  <c r="H28" i="32" s="1"/>
  <c r="H27" i="32" s="1"/>
  <c r="H26" i="32" s="1"/>
  <c r="H24" i="32"/>
  <c r="H18" i="32"/>
  <c r="H17" i="32" s="1"/>
  <c r="H16" i="32" s="1"/>
  <c r="H15" i="32" s="1"/>
  <c r="H14" i="32" s="1"/>
  <c r="I107" i="22"/>
  <c r="I105" i="3"/>
  <c r="I107" i="3"/>
  <c r="I99" i="3"/>
  <c r="I98" i="3" s="1"/>
  <c r="I97" i="3" s="1"/>
  <c r="I96" i="3" s="1"/>
  <c r="I127" i="3"/>
  <c r="I126" i="3" s="1"/>
  <c r="I125" i="3" s="1"/>
  <c r="I124" i="3" s="1"/>
  <c r="I170" i="3"/>
  <c r="I169" i="3" s="1"/>
  <c r="I168" i="3" s="1"/>
  <c r="I167" i="3" s="1"/>
  <c r="I166" i="3" s="1"/>
  <c r="I165" i="3" s="1"/>
  <c r="I134" i="3"/>
  <c r="I133" i="3" s="1"/>
  <c r="I132" i="3" s="1"/>
  <c r="I131" i="3" s="1"/>
  <c r="I93" i="3"/>
  <c r="I91" i="3"/>
  <c r="I85" i="3"/>
  <c r="I84" i="3" s="1"/>
  <c r="I83" i="3" s="1"/>
  <c r="I81" i="3"/>
  <c r="I80" i="3" s="1"/>
  <c r="I78" i="3"/>
  <c r="I77" i="3" s="1"/>
  <c r="I70" i="3"/>
  <c r="I69" i="3" s="1"/>
  <c r="I68" i="3" s="1"/>
  <c r="I67" i="3" s="1"/>
  <c r="I66" i="3" s="1"/>
  <c r="I53" i="3"/>
  <c r="I52" i="3" s="1"/>
  <c r="I48" i="3"/>
  <c r="I47" i="3" s="1"/>
  <c r="I46" i="3" s="1"/>
  <c r="I45" i="3" s="1"/>
  <c r="I32" i="3"/>
  <c r="I31" i="3" s="1"/>
  <c r="I30" i="3" s="1"/>
  <c r="I28" i="3"/>
  <c r="I27" i="3" s="1"/>
  <c r="I26" i="3" s="1"/>
  <c r="I17" i="3"/>
  <c r="I16" i="3" s="1"/>
  <c r="I15" i="3" s="1"/>
  <c r="I14" i="3" s="1"/>
  <c r="H66" i="2"/>
  <c r="H65" i="2" s="1"/>
  <c r="H64" i="2" s="1"/>
  <c r="H62" i="2"/>
  <c r="H61" i="2" s="1"/>
  <c r="H60" i="2" s="1"/>
  <c r="C14" i="11"/>
  <c r="C16" i="11"/>
  <c r="C19" i="11"/>
  <c r="C21" i="11"/>
  <c r="H17" i="2"/>
  <c r="H16" i="2" s="1"/>
  <c r="H15" i="2" s="1"/>
  <c r="H14" i="2" s="1"/>
  <c r="H22" i="2"/>
  <c r="H21" i="2" s="1"/>
  <c r="H20" i="2" s="1"/>
  <c r="H19" i="2" s="1"/>
  <c r="H29" i="2"/>
  <c r="H28" i="2" s="1"/>
  <c r="H34" i="2"/>
  <c r="H33" i="2" s="1"/>
  <c r="H39" i="2"/>
  <c r="H38" i="2" s="1"/>
  <c r="H48" i="2"/>
  <c r="H47" i="2" s="1"/>
  <c r="H46" i="2" s="1"/>
  <c r="H45" i="2" s="1"/>
  <c r="H53" i="2"/>
  <c r="H52" i="2" s="1"/>
  <c r="H51" i="2" s="1"/>
  <c r="H50" i="2" s="1"/>
  <c r="H58" i="2"/>
  <c r="H57" i="2" s="1"/>
  <c r="H56" i="2"/>
  <c r="H71" i="2"/>
  <c r="H70" i="2" s="1"/>
  <c r="H69" i="2" s="1"/>
  <c r="H79" i="2"/>
  <c r="H78" i="2" s="1"/>
  <c r="H77" i="2" s="1"/>
  <c r="H76" i="2" s="1"/>
  <c r="H75" i="2" s="1"/>
  <c r="H86" i="2"/>
  <c r="H85" i="2" s="1"/>
  <c r="H84" i="2" s="1"/>
  <c r="H83" i="2" s="1"/>
  <c r="H91" i="2"/>
  <c r="H90" i="2" s="1"/>
  <c r="H89" i="2" s="1"/>
  <c r="H88" i="2" s="1"/>
  <c r="H97" i="2"/>
  <c r="H96" i="2" s="1"/>
  <c r="H100" i="2"/>
  <c r="H102" i="2"/>
  <c r="H99" i="2" s="1"/>
  <c r="H108" i="2"/>
  <c r="H107" i="2" s="1"/>
  <c r="H106" i="2" s="1"/>
  <c r="H105" i="2" s="1"/>
  <c r="H125" i="2"/>
  <c r="H124" i="2" s="1"/>
  <c r="H123" i="2" s="1"/>
  <c r="H122" i="2" s="1"/>
  <c r="H121" i="2" s="1"/>
  <c r="H131" i="2"/>
  <c r="H135" i="2"/>
  <c r="H137" i="2"/>
  <c r="H143" i="2"/>
  <c r="H142" i="2" s="1"/>
  <c r="H141" i="2" s="1"/>
  <c r="H140" i="2" s="1"/>
  <c r="H139" i="2" s="1"/>
  <c r="H154" i="2"/>
  <c r="H156" i="2"/>
  <c r="H113" i="2"/>
  <c r="H117" i="2"/>
  <c r="H148" i="2"/>
  <c r="H147" i="2" s="1"/>
  <c r="H146" i="2" s="1"/>
  <c r="H145" i="2" s="1"/>
  <c r="H43" i="2"/>
  <c r="I63" i="3"/>
  <c r="I62" i="3" s="1"/>
  <c r="I61" i="3" s="1"/>
  <c r="I121" i="22"/>
  <c r="H23" i="32"/>
  <c r="I76" i="3" l="1"/>
  <c r="I75" i="3" s="1"/>
  <c r="I74" i="3" s="1"/>
  <c r="H135" i="32"/>
  <c r="H134" i="32" s="1"/>
  <c r="H133" i="32" s="1"/>
  <c r="H132" i="32" s="1"/>
  <c r="H131" i="32" s="1"/>
  <c r="I63" i="22"/>
  <c r="I62" i="22" s="1"/>
  <c r="I61" i="22" s="1"/>
  <c r="H153" i="2"/>
  <c r="H152" i="2" s="1"/>
  <c r="H151" i="2" s="1"/>
  <c r="H150" i="2" s="1"/>
  <c r="I89" i="22"/>
  <c r="I88" i="22" s="1"/>
  <c r="I84" i="22"/>
  <c r="I83" i="22" s="1"/>
  <c r="H104" i="2"/>
  <c r="H27" i="2"/>
  <c r="H26" i="2" s="1"/>
  <c r="H112" i="2"/>
  <c r="H111" i="2" s="1"/>
  <c r="H110" i="2" s="1"/>
  <c r="F11" i="34"/>
  <c r="H111" i="32"/>
  <c r="H110" i="32" s="1"/>
  <c r="H109" i="32" s="1"/>
  <c r="H11" i="34"/>
  <c r="I58" i="22"/>
  <c r="I57" i="22" s="1"/>
  <c r="I56" i="22" s="1"/>
  <c r="H128" i="32"/>
  <c r="H127" i="32" s="1"/>
  <c r="H126" i="32" s="1"/>
  <c r="H125" i="32" s="1"/>
  <c r="H124" i="32" s="1"/>
  <c r="I48" i="22"/>
  <c r="I47" i="22" s="1"/>
  <c r="I46" i="22" s="1"/>
  <c r="H130" i="2"/>
  <c r="H129" i="2" s="1"/>
  <c r="H128" i="2" s="1"/>
  <c r="H127" i="2" s="1"/>
  <c r="G11" i="34"/>
  <c r="I90" i="3"/>
  <c r="I89" i="3" s="1"/>
  <c r="I88" i="3" s="1"/>
  <c r="I87" i="3" s="1"/>
  <c r="I104" i="3"/>
  <c r="I103" i="3" s="1"/>
  <c r="I102" i="3" s="1"/>
  <c r="I115" i="3"/>
  <c r="I114" i="3" s="1"/>
  <c r="I125" i="22"/>
  <c r="I14" i="22"/>
  <c r="I13" i="22" s="1"/>
  <c r="I78" i="22"/>
  <c r="I77" i="22" s="1"/>
  <c r="I76" i="22" s="1"/>
  <c r="H63" i="32"/>
  <c r="H62" i="32" s="1"/>
  <c r="H61" i="32" s="1"/>
  <c r="H22" i="32"/>
  <c r="H21" i="32" s="1"/>
  <c r="H20" i="32" s="1"/>
  <c r="H19" i="32" s="1"/>
  <c r="I106" i="22"/>
  <c r="I105" i="22" s="1"/>
  <c r="I104" i="22" s="1"/>
  <c r="H70" i="32"/>
  <c r="H69" i="32" s="1"/>
  <c r="H68" i="32" s="1"/>
  <c r="H67" i="32" s="1"/>
  <c r="H66" i="32" s="1"/>
  <c r="I73" i="22"/>
  <c r="H51" i="32"/>
  <c r="H50" i="32" s="1"/>
  <c r="H52" i="32"/>
  <c r="H82" i="2"/>
  <c r="H95" i="2"/>
  <c r="H94" i="2" s="1"/>
  <c r="H93" i="2" s="1"/>
  <c r="H55" i="2"/>
  <c r="I132" i="22"/>
  <c r="I141" i="3"/>
  <c r="I140" i="3" s="1"/>
  <c r="I139" i="3" s="1"/>
  <c r="I138" i="3" s="1"/>
  <c r="I36" i="22"/>
  <c r="I35" i="22" s="1"/>
  <c r="I34" i="22" s="1"/>
  <c r="I123" i="3"/>
  <c r="I119" i="22"/>
  <c r="I118" i="22" s="1"/>
  <c r="I117" i="22" s="1"/>
  <c r="H57" i="32"/>
  <c r="H56" i="32" s="1"/>
  <c r="H55" i="32" s="1"/>
  <c r="I25" i="3"/>
  <c r="I28" i="22"/>
  <c r="I51" i="3"/>
  <c r="I50" i="3" s="1"/>
  <c r="I44" i="3" s="1"/>
  <c r="H104" i="32"/>
  <c r="H103" i="32" s="1"/>
  <c r="H102" i="32" s="1"/>
  <c r="H141" i="32"/>
  <c r="H140" i="32" s="1"/>
  <c r="H139" i="32" s="1"/>
  <c r="H138" i="32" s="1"/>
  <c r="H76" i="32"/>
  <c r="H75" i="32" s="1"/>
  <c r="H74" i="32" s="1"/>
  <c r="H90" i="32"/>
  <c r="H89" i="32" s="1"/>
  <c r="H88" i="32" s="1"/>
  <c r="H87" i="32" s="1"/>
  <c r="H25" i="32"/>
  <c r="C18" i="11"/>
  <c r="C13" i="11"/>
  <c r="D37" i="33"/>
  <c r="D36" i="33" s="1"/>
  <c r="D65" i="33"/>
  <c r="D51" i="33"/>
  <c r="D77" i="33"/>
  <c r="D71" i="33" s="1"/>
  <c r="D70" i="33" s="1"/>
  <c r="E15" i="38" s="1"/>
  <c r="D59" i="33"/>
  <c r="D28" i="33"/>
  <c r="D25" i="33" s="1"/>
  <c r="I73" i="3" l="1"/>
  <c r="H123" i="32"/>
  <c r="I55" i="22"/>
  <c r="H73" i="32"/>
  <c r="H13" i="2"/>
  <c r="H12" i="2" s="1"/>
  <c r="H11" i="2" s="1"/>
  <c r="I13" i="3"/>
  <c r="I27" i="22"/>
  <c r="I26" i="22" s="1"/>
  <c r="I25" i="22" s="1"/>
  <c r="I12" i="22" s="1"/>
  <c r="I101" i="3"/>
  <c r="I95" i="3" s="1"/>
  <c r="D15" i="33"/>
  <c r="H12" i="11" s="1"/>
  <c r="I124" i="22"/>
  <c r="I123" i="22" s="1"/>
  <c r="H101" i="32"/>
  <c r="H95" i="32" s="1"/>
  <c r="H44" i="32"/>
  <c r="H13" i="32" s="1"/>
  <c r="C16" i="38" l="1"/>
  <c r="C17" i="38"/>
  <c r="I10" i="22"/>
  <c r="I10" i="3"/>
  <c r="D14" i="33"/>
  <c r="H10" i="32"/>
  <c r="L10" i="32" s="1"/>
  <c r="F12" i="11" l="1"/>
  <c r="L10" i="3"/>
  <c r="M10" i="3" s="1"/>
  <c r="G12" i="11"/>
  <c r="L10" i="22"/>
  <c r="M10" i="22" s="1"/>
  <c r="K10" i="32"/>
  <c r="G16" i="38"/>
  <c r="G17" i="38"/>
  <c r="D15" i="38"/>
  <c r="C15" i="38" s="1"/>
  <c r="C25" i="11" l="1"/>
  <c r="C24" i="11" s="1"/>
  <c r="E12" i="11"/>
  <c r="C31" i="11"/>
  <c r="C30" i="11" s="1"/>
  <c r="C29" i="11" s="1"/>
  <c r="C28" i="11" s="1"/>
  <c r="C23" i="11" s="1"/>
  <c r="G15" i="38"/>
  <c r="C12" i="11" l="1"/>
</calcChain>
</file>

<file path=xl/sharedStrings.xml><?xml version="1.0" encoding="utf-8"?>
<sst xmlns="http://schemas.openxmlformats.org/spreadsheetml/2006/main" count="4189" uniqueCount="666">
  <si>
    <t>04 1</t>
  </si>
  <si>
    <t>Основное мероприятие "Проведение муниципальной политики в области имущественных и земельных отношений на территории Щекинского сельсовета Рыльского района Курской области"</t>
  </si>
  <si>
    <t>Мероприятия в области имущественных отношений</t>
  </si>
  <si>
    <t>Мероприятия в области земельных отношений</t>
  </si>
  <si>
    <t>Исполнение муниципальных гарантий Щекинского сельсовета Рыльского района</t>
  </si>
  <si>
    <t>Программа муниципальных внутренних заимствований Щекинского сельсовета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</si>
  <si>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</si>
  <si>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</si>
  <si>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04 0</t>
  </si>
  <si>
    <t>00000</t>
  </si>
  <si>
    <t xml:space="preserve">00 </t>
  </si>
  <si>
    <t xml:space="preserve"> 00000</t>
  </si>
  <si>
    <t>С1402</t>
  </si>
  <si>
    <t xml:space="preserve"> С1437</t>
  </si>
  <si>
    <t>00</t>
  </si>
  <si>
    <t xml:space="preserve"> С1404</t>
  </si>
  <si>
    <t xml:space="preserve"> 51180</t>
  </si>
  <si>
    <t>С1435</t>
  </si>
  <si>
    <t xml:space="preserve"> С1401</t>
  </si>
  <si>
    <t>С1406</t>
  </si>
  <si>
    <t>П1484</t>
  </si>
  <si>
    <t xml:space="preserve"> П1485</t>
  </si>
  <si>
    <t>С1437</t>
  </si>
  <si>
    <t>С1404</t>
  </si>
  <si>
    <t>П1490</t>
  </si>
  <si>
    <t xml:space="preserve"> П1460</t>
  </si>
  <si>
    <t>П1460</t>
  </si>
  <si>
    <t xml:space="preserve"> С1478</t>
  </si>
  <si>
    <t xml:space="preserve"> С1435</t>
  </si>
  <si>
    <t xml:space="preserve"> П1435</t>
  </si>
  <si>
    <t xml:space="preserve"> П1426</t>
  </si>
  <si>
    <t xml:space="preserve"> С1467</t>
  </si>
  <si>
    <t xml:space="preserve"> С1468</t>
  </si>
  <si>
    <t xml:space="preserve"> П1431</t>
  </si>
  <si>
    <t xml:space="preserve"> С1433</t>
  </si>
  <si>
    <t xml:space="preserve"> П1463</t>
  </si>
  <si>
    <t>(руб)</t>
  </si>
  <si>
    <t>Код бюджетной классификации Российской  Федерации</t>
  </si>
  <si>
    <t>Уровень кода</t>
  </si>
  <si>
    <t>ВСЕГО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</si>
  <si>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4"/>
        <rFont val="Times New Roman"/>
        <family val="1"/>
        <charset val="204"/>
      </rPr>
      <t>статьями 227, 227.1</t>
    </r>
    <r>
      <rPr>
        <sz val="14"/>
        <color indexed="8"/>
        <rFont val="Times New Roman"/>
        <family val="1"/>
        <charset val="204"/>
      </rPr>
      <t xml:space="preserve"> и </t>
    </r>
    <r>
      <rPr>
        <sz val="14"/>
        <rFont val="Times New Roman"/>
        <family val="1"/>
        <charset val="204"/>
      </rPr>
      <t>228</t>
    </r>
    <r>
      <rPr>
        <sz val="14"/>
        <color indexed="8"/>
        <rFont val="Times New Roman"/>
        <family val="1"/>
        <charset val="204"/>
      </rPr>
      <t xml:space="preserve">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</si>
  <si>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</si>
  <si>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</si>
  <si>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</si>
  <si>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1 05 00000 00 0000 000</t>
  </si>
  <si>
    <t>1 05 03000 01 0000 110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</si>
  <si>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</si>
  <si>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</si>
  <si>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</si>
  <si>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Земельный налог с организаций, обладающих земельным участком, расположенным в границах сельских поселений</t>
  </si>
  <si>
    <t>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</si>
  <si>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</si>
  <si>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1 11 05030 00 0000 120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</si>
  <si>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</si>
  <si>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</si>
  <si>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</si>
  <si>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</si>
  <si>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1 13 00000 00 0000 000</t>
  </si>
  <si>
    <t>1 13 02000 00 0000 130</t>
  </si>
  <si>
    <t>Доходы от компенсации затрат государства</t>
  </si>
  <si>
    <t>1 13 02990 00 0000 130</t>
  </si>
  <si>
    <t>Прочие доходы от компенсации затрат государства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</si>
  <si>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</si>
  <si>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</si>
  <si>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</si>
  <si>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</si>
  <si>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</si>
  <si>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</si>
  <si>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</si>
  <si>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1 14 06025 10 0000 430</t>
  </si>
  <si>
    <t>1 16 23000 00 0000 140</t>
  </si>
  <si>
    <t>Доходы от возмещения ущерба при возникновении страховых случаев</t>
  </si>
  <si>
    <t>1 16 23050 10 0000 140</t>
  </si>
  <si>
    <t>Доходы от возмещения ущерба при возникновении страховых случаев, когда выгодоприобретателями выступают получатели средств бюджетов сельских поселений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</si>
  <si>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</si>
  <si>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</si>
  <si>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</si>
  <si>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</si>
  <si>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1 17 01050 10 0000 180</t>
  </si>
  <si>
    <t>1 17 05000 00 0000 180</t>
  </si>
  <si>
    <t>Прочие неналоговые доходы</t>
  </si>
  <si>
    <t>1 17 05050 10 0000 180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</si>
  <si>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</si>
  <si>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</si>
  <si>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</si>
  <si>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</si>
  <si>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</si>
  <si>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</si>
  <si>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</si>
  <si>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</si>
  <si>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</si>
  <si>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</si>
  <si>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</si>
  <si>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</si>
  <si>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</si>
  <si>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2 02 25555 00 0000 150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</si>
  <si>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</si>
  <si>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2 02 25555 10 0000 150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</si>
  <si>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</si>
  <si>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2 02 29999 00 0000 150</t>
  </si>
  <si>
    <t>Прочие субсидии</t>
  </si>
  <si>
    <t>2 02 29999 10 0000 150</t>
  </si>
  <si>
    <t>Прочие субсидии бюджетам сельских поселений</t>
  </si>
  <si>
    <t>2 02 30000 00 0000 150</t>
  </si>
  <si>
    <t>2 02 35118 00 0000 150</t>
  </si>
  <si>
    <t>2 02 35118 10 0000 150</t>
  </si>
  <si>
    <t>2 02 40000 00 0000 150</t>
  </si>
  <si>
    <t>2 02 40014 00 0000 150</t>
  </si>
  <si>
    <t>2 02 40014 10 0000 150</t>
  </si>
  <si>
    <t>2 07 00000 00 0000 000</t>
  </si>
  <si>
    <t>ПРОЧИЕ БЕЗВОЗМЕЗДНЫЕ ПОСТУПЛЕНИЯ</t>
  </si>
  <si>
    <t>2 07 05000 10 0000 150</t>
  </si>
  <si>
    <t>Прочие безвозмездные поступления в бюджеты сельских поселений</t>
  </si>
  <si>
    <t>2 07 05030 10 0000 150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</si>
  <si>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</si>
  <si>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</si>
  <si>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2 19 00000 10 0000 150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</si>
  <si>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</si>
  <si>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</si>
  <si>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</si>
  <si>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С1434</t>
  </si>
  <si>
    <t>П1485</t>
  </si>
  <si>
    <t>С1467</t>
  </si>
  <si>
    <t>С1468</t>
  </si>
  <si>
    <t>руб.</t>
  </si>
  <si>
    <t>74 3 00</t>
  </si>
  <si>
    <t>77 2 00</t>
  </si>
  <si>
    <t>к решению Собрания Депутатов  Щекинского сельсовета</t>
  </si>
  <si>
    <t>"О бюджетеЩекинскогоо сельсовета Рыльского района</t>
  </si>
  <si>
    <t xml:space="preserve"> S3330</t>
  </si>
  <si>
    <t>13330</t>
  </si>
  <si>
    <t xml:space="preserve"> 13330</t>
  </si>
  <si>
    <t>S3330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</si>
  <si>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</si>
  <si>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</si>
  <si>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</si>
  <si>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2 18 00000 10 0000 150</t>
  </si>
  <si>
    <t>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</si>
  <si>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</si>
  <si>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13600</t>
  </si>
  <si>
    <t>S3600</t>
  </si>
  <si>
    <t xml:space="preserve"> L4670</t>
  </si>
  <si>
    <t>Обесепечение развития и укрепления материально-технической базы домов культуры в населенных пунктах с числом жителей до 50 тысяч человек</t>
  </si>
  <si>
    <t>Условно утвержденные расходы</t>
  </si>
  <si>
    <t>07 3</t>
  </si>
  <si>
    <t>Основное мероприятие "Осуществление переданных полномочий  от муниципального района сельским поселениям по организации в соответствии с Федеральным законом от 24 июля 2007 года N 221-ФЗ «О государственном кадастре недвижимости» выполнения комплексных кадастровых работ и утверждение карты-плана территории в границах поселения»</t>
  </si>
  <si>
    <t>Мероприятия по внесению в Единый государственный реестр недвижимости сведений о границах муниципальных образований и границах населенных пунктов</t>
  </si>
  <si>
    <t>Реализация мероприятий по внесению в Единый государственный реестр недвижимости сведений о границах муниципальных образований и границах населенных пунктов</t>
  </si>
  <si>
    <t xml:space="preserve">Поступления доходов в бюджет Щекинского сельсовета Рыльского района Курской области и межбюджетных </t>
  </si>
  <si>
    <t>Администрация Щекинского сельсовета Рыльского района</t>
  </si>
  <si>
    <t>Осуществление переданных полномочий от поселений муниципальному району в сфере внутреннего муниципального финансового контроля</t>
  </si>
  <si>
    <t>дефицит расчетный 5%</t>
  </si>
  <si>
    <t>Закупка товаров, работ и услуг для обеспечения государственных (муниципальных) нужд</t>
  </si>
  <si>
    <t>НАЛОГИ НА СОВОКУПНЫЙ ДОХОД</t>
  </si>
  <si>
    <t>Единый сельскохозяйственный налог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</si>
  <si>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</si>
  <si>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ОКАЗАНИЯ ПЛАТНЫХ УСЛУГ (РАБОТ) И КОМПЕНСАЦИИ ЗАТРАТ ГОСУДАРСТВА</t>
  </si>
  <si>
    <t>Обеспечение пожарной безопасности</t>
  </si>
  <si>
    <t>ШТРАФЫ, САНКЦИИ, ВОЗМЕЩЕНИЕ УЩЕРБА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</si>
  <si>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</si>
  <si>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1 16 00000 00 0000 000</t>
  </si>
  <si>
    <t>1 16 32000 00 0000 140</t>
  </si>
  <si>
    <t>1 16 23051 10 0000 140</t>
  </si>
  <si>
    <t>1 16 32000 10 0000 140</t>
  </si>
  <si>
    <t xml:space="preserve">                                                                                                                                          Приложение № 1</t>
  </si>
  <si>
    <t>Источники внутреннего финансирования дефицита</t>
  </si>
  <si>
    <t>000 01  00  00  00  00  0000  000</t>
  </si>
  <si>
    <t>ИСТОЧНИКИ ВНУТРЕННЕГО ФИНАНСИРОВАНИЯ ДЕФИЦИТОВ  БЮДЖЕТОВ</t>
  </si>
  <si>
    <t>000 01  02  00  00  00  0000  000</t>
  </si>
  <si>
    <t>Кредиты кредитных организаций в валюте  Российской Федерации</t>
  </si>
  <si>
    <t>000 01  02  00  00  00  0000  700</t>
  </si>
  <si>
    <t>Получение кредитов от кредитных организаций в  валюте Российской Федерации</t>
  </si>
  <si>
    <t>000 01  02  00  00  00  0000  800</t>
  </si>
  <si>
    <t>Погашение кредитов, предоставленных кредитными  организациями в валюте Российской Федерации</t>
  </si>
  <si>
    <t>000 01  03  01  00  00  0000  000</t>
  </si>
  <si>
    <t>Бюджетные кредиты от других бюджетов бюджетной  системы Российской Федерации</t>
  </si>
  <si>
    <t>000 01  03  01  00  00  0000  700</t>
  </si>
  <si>
    <t>Получение бюджетных кредитов от других  бюджетов бюджетной системы Российской  Федерации в валюте Российской Федерации</t>
  </si>
  <si>
    <t>000 01  03  01  00  00  0000  800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</si>
  <si>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</si>
  <si>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000 01  05  00  00  00  0000  000</t>
  </si>
  <si>
    <t>Изменение остатков средств на счетах по учету  средств бюджета</t>
  </si>
  <si>
    <t>000 01  05  00  00  00  0000  500</t>
  </si>
  <si>
    <t>Увеличение остатков средств бюджетов</t>
  </si>
  <si>
    <t>000 01  05  02  00  00  0000  500</t>
  </si>
  <si>
    <t>Увеличение прочих остатков средств бюджетов</t>
  </si>
  <si>
    <t>000 01  05  02  01  00  0000  510</t>
  </si>
  <si>
    <t>Увеличение прочих остатков денежных средств  бюджетов</t>
  </si>
  <si>
    <t>000 01  05  00  00  00  0000  600</t>
  </si>
  <si>
    <t>Уменьшение остатков средств бюджетов</t>
  </si>
  <si>
    <t>000 01  05  02  00  00  0000  600</t>
  </si>
  <si>
    <t>Уменьшение прочих остатков средств бюджетов</t>
  </si>
  <si>
    <t>000 01  05  02  01  00  0000  610</t>
  </si>
  <si>
    <t>Уменьшение прочих остатков денежных средств  бюджетов</t>
  </si>
  <si>
    <t>000 01  02  00  00  10  0000  710</t>
  </si>
  <si>
    <t>Получение кредитов от кредитных организаций  бюджетами поселений в валюте  Российской Федерации</t>
  </si>
  <si>
    <t>000 01  02  00  00  10  0000  810</t>
  </si>
  <si>
    <t>Погашение бюджетами поселений  кредитов от кредитных организаций в валюте  Российской Федерации</t>
  </si>
  <si>
    <t>000 01  03  01  00  10  0000  710</t>
  </si>
  <si>
    <t>Получение кредитов от других бюджетов  бюджетной системы Российской Федерации  бюджетами поселений в валюте  Российской Федерации</t>
  </si>
  <si>
    <t>000 01  03  01  00  10  0000  810</t>
  </si>
  <si>
    <t>Погашение бюджетами поселений  кредитов от других бюджетов бюджетной системы  Российской Федерации в валюте Российской  Федерации</t>
  </si>
  <si>
    <t>000 01  05  02  01  10  0000  510</t>
  </si>
  <si>
    <t>000 01  05  02  01  10  0000  610</t>
  </si>
  <si>
    <t>Уменьшение прочих остатков денежных средств  бюджетов поселений</t>
  </si>
  <si>
    <t>Увеличение прочих остатков денежных средств  бюджетов поселений</t>
  </si>
  <si>
    <t>1. Привлечение внутренних заимствований</t>
  </si>
  <si>
    <t>№ п/п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</si>
  <si>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</si>
  <si>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</si>
  <si>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</si>
  <si>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</si>
  <si>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</si>
  <si>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</si>
  <si>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</si>
  <si>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</si>
  <si>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</si>
  <si>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</si>
  <si>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</si>
  <si>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>2 00 00000 00 0000 000</t>
  </si>
  <si>
    <t>2 02 00000 00 0000 000</t>
  </si>
  <si>
    <t>1 00 00000 00 0000 000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</si>
  <si>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</si>
  <si>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</si>
  <si>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</si>
  <si>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</si>
  <si>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</si>
  <si>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1 06 06000 00 0000 110</t>
  </si>
  <si>
    <t>Земельный налог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</si>
  <si>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</si>
  <si>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</si>
  <si>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</si>
  <si>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</si>
  <si>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</si>
  <si>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</si>
  <si>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Код группы, подгруппы, статьи и вида источников</t>
  </si>
  <si>
    <t>Рз</t>
  </si>
  <si>
    <t>ПР</t>
  </si>
  <si>
    <t>ВР</t>
  </si>
  <si>
    <t>Сумма</t>
  </si>
  <si>
    <t>ГРБС</t>
  </si>
  <si>
    <t>001</t>
  </si>
  <si>
    <t>01</t>
  </si>
  <si>
    <t>02</t>
  </si>
  <si>
    <t>100</t>
  </si>
  <si>
    <t>В С Е Г 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</si>
  <si>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</si>
  <si>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</si>
  <si>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</si>
  <si>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</si>
  <si>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</si>
  <si>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</si>
  <si>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</si>
  <si>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</si>
  <si>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06</t>
  </si>
  <si>
    <t>Межбюджетные трансферты</t>
  </si>
  <si>
    <t>500</t>
  </si>
  <si>
    <t>Обеспечение проведения выборов и референдумов</t>
  </si>
  <si>
    <t>07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</si>
  <si>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</si>
  <si>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</si>
  <si>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 органов местного самоуправления</t>
  </si>
  <si>
    <t xml:space="preserve">Резервные фонды </t>
  </si>
  <si>
    <t>Другие общегосударственные вопросы</t>
  </si>
  <si>
    <t>13</t>
  </si>
  <si>
    <t>05 0</t>
  </si>
  <si>
    <t>09 0</t>
  </si>
  <si>
    <t>Обеспечение деятельности и выполнение функций муниципального казенного учреждения «Управление хозяйственного и транспортного обеспечения администрации _____________кого сельсовета Рыльского района Курской области»</t>
  </si>
  <si>
    <t>Прочие расходы по Администрации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</si>
  <si>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</si>
  <si>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</si>
  <si>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</si>
  <si>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</si>
  <si>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600</t>
  </si>
  <si>
    <t>Предоставление субсидий бюджетным, автономным учреждениям и иным некоммерческим организациям</t>
  </si>
  <si>
    <t>Другие вопросы в области национальной безопасности и правоохранительной деятельности</t>
  </si>
  <si>
    <t>12 0</t>
  </si>
  <si>
    <t>14</t>
  </si>
  <si>
    <t>НАЦИОНАЛЬНАЯ ЭКОНОМИКА</t>
  </si>
  <si>
    <t>Другие вопросы в области национальной экономики</t>
  </si>
  <si>
    <t>12</t>
  </si>
  <si>
    <t>Обеспечение условий для развития малого и среднего предпринимательства на территории Курской области</t>
  </si>
  <si>
    <t>ЖИЛИЩНО-КОММУНАЛЬНОЕ ХОЯЙСТВО</t>
  </si>
  <si>
    <t>05</t>
  </si>
  <si>
    <t>Коммунальное хозяйство</t>
  </si>
  <si>
    <t>Благоустройство</t>
  </si>
  <si>
    <t>Использовать при передаче полномочий от района</t>
  </si>
  <si>
    <t>требует корректировки</t>
  </si>
  <si>
    <t xml:space="preserve">Подпрограмма «Организация благоустройства территории поселения» </t>
  </si>
  <si>
    <t xml:space="preserve">КУЛЬТУРА, КИНЕМАТОГРАФИЯ </t>
  </si>
  <si>
    <t>08</t>
  </si>
  <si>
    <t>Культура</t>
  </si>
  <si>
    <t>СОЦИАЛЬНАЯ ПОЛИТИКА</t>
  </si>
  <si>
    <t>Пенсионное обеспечение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</si>
  <si>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</si>
  <si>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</si>
  <si>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</si>
  <si>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</si>
  <si>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10</t>
  </si>
  <si>
    <t>Отдельные мероприятия по другим видам транспорта</t>
  </si>
  <si>
    <t>ОБРАЗОВАНИЕ</t>
  </si>
  <si>
    <t>Молодежная политика и оздоровление детей</t>
  </si>
  <si>
    <t xml:space="preserve">08 1 </t>
  </si>
  <si>
    <t>Муниципальная программа __________________________ сельсовета Рыльского района Курской области «Повышение эффективности работы с молодежью, развитие физической культуры и спорта в _____________________ сельсовете Рыльского района Курской области на 2014 – 2018 годы»</t>
  </si>
  <si>
    <t>Подпрограмма «Повышение эффективности реализации молодежной политики» муниципальной программы  __________________________ сельсовета Рыльского района Курской области «Повышение эффективности работы с молодежью, развитие физической культуры и спорта в _____________________ сельсовете Рыльского района Курской области на 2014 – 2018 годы»</t>
  </si>
  <si>
    <t>ФИЗИЧЕСКАЯ КУЛЬТУРА И СПОРТ</t>
  </si>
  <si>
    <t>Массовый спорт</t>
  </si>
  <si>
    <t>11</t>
  </si>
  <si>
    <t xml:space="preserve">08 2 </t>
  </si>
  <si>
    <t>Курской области на 2015 год и  плановый период 2016 и 2017 годов"</t>
  </si>
  <si>
    <t>тыс.руб.</t>
  </si>
  <si>
    <t>ЦСР</t>
  </si>
  <si>
    <t>Наименование</t>
  </si>
  <si>
    <t>01 0</t>
  </si>
  <si>
    <t>0000</t>
  </si>
  <si>
    <t>01 1</t>
  </si>
  <si>
    <t>1401</t>
  </si>
  <si>
    <t>Расходы на обеспечение деятельности (оказание услуг) муниципальных учреждений</t>
  </si>
  <si>
    <t>1443</t>
  </si>
  <si>
    <t>Создание условий для обеспечения поселений, входящих в состав муниципального района, услугами по организации досуга и услугами организаций культуры</t>
  </si>
  <si>
    <t>1444</t>
  </si>
  <si>
    <t xml:space="preserve">Создание условий для организации досуга и обеспечения жителей поселения услугами организаций культуры </t>
  </si>
  <si>
    <t>1402</t>
  </si>
  <si>
    <t>Обеспечение деятельности и выполнение функций органов местного самоуправления</t>
  </si>
  <si>
    <t>02 0</t>
  </si>
  <si>
    <t>02 1</t>
  </si>
  <si>
    <t>1445</t>
  </si>
  <si>
    <t>05 1</t>
  </si>
  <si>
    <t>Мероприятия в области энергосбережения</t>
  </si>
  <si>
    <t xml:space="preserve">07 0 </t>
  </si>
  <si>
    <t>07 1</t>
  </si>
  <si>
    <t>1433</t>
  </si>
  <si>
    <t>Мероприятия по благоустройству</t>
  </si>
  <si>
    <t>1455</t>
  </si>
  <si>
    <t>Озеленение</t>
  </si>
  <si>
    <t xml:space="preserve">08 0 </t>
  </si>
  <si>
    <t>1414</t>
  </si>
  <si>
    <t>Реализация мероприятий в сфере молодежной политики</t>
  </si>
  <si>
    <t>1406</t>
  </si>
  <si>
    <t>1407</t>
  </si>
  <si>
    <t>09 1</t>
  </si>
  <si>
    <t>1437</t>
  </si>
  <si>
    <t>Мероприятия, направленные на развитие муниципальной службы</t>
  </si>
  <si>
    <t>1426</t>
  </si>
  <si>
    <t>12 1</t>
  </si>
  <si>
    <t>1435</t>
  </si>
  <si>
    <t>Реализация мероприятий направленных на обеспечение правопорядка на территории муниципального образования</t>
  </si>
  <si>
    <t>13 0</t>
  </si>
  <si>
    <t>13 1</t>
  </si>
  <si>
    <t>1415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</si>
  <si>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</si>
  <si>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15 0</t>
  </si>
  <si>
    <t>Муниципальная программа «Развитие экономики муниципального образования»</t>
  </si>
  <si>
    <t>15 1</t>
  </si>
  <si>
    <t>Подпрограмма «Создание благоприятных условий для привлечения инвестиций в экономику муниципального района» муниципальной программы «Развитие экономики муниципального образования»</t>
  </si>
  <si>
    <t>1480</t>
  </si>
  <si>
    <t>Создание благоприятных условий для привлечения инвестиций в экономику МО и формирование благоприятного инвестиционного климата</t>
  </si>
  <si>
    <t>15 2</t>
  </si>
  <si>
    <t>Подпрограмма «Содействие развитию малого и среднего предпринимательства» муниципальной программы «Развитие экономики муниципального образования»</t>
  </si>
  <si>
    <t>1196</t>
  </si>
  <si>
    <t>1405</t>
  </si>
  <si>
    <t>Обеспечение условий для развития малого и среднего предпринимательства на территории муниципального образования</t>
  </si>
  <si>
    <t>16 0</t>
  </si>
  <si>
    <t>16 1</t>
  </si>
  <si>
    <t>1429</t>
  </si>
  <si>
    <t>Капитальные вложения  в объекты муниципальной собственности</t>
  </si>
  <si>
    <t>71 0</t>
  </si>
  <si>
    <t>Обеспечение функционирования главы муниципального образования</t>
  </si>
  <si>
    <t>71 1</t>
  </si>
  <si>
    <t>Глава муниципального образования</t>
  </si>
  <si>
    <t>73 0</t>
  </si>
  <si>
    <t>Обеспечение функционирования местных администраций</t>
  </si>
  <si>
    <t>73 1</t>
  </si>
  <si>
    <t>Обеспечение деятельности администрации муниципального образования</t>
  </si>
  <si>
    <t>74 0</t>
  </si>
  <si>
    <t>Обеспечение деятельности контрольно-счетных органов муниципального образования</t>
  </si>
  <si>
    <t>74 1</t>
  </si>
  <si>
    <t>Руководитель контрольно-счетного органа муниципального образования</t>
  </si>
  <si>
    <t>74 2</t>
  </si>
  <si>
    <t>Аудиторы контрольно-счетного органа муниципального образования</t>
  </si>
  <si>
    <t>74 3</t>
  </si>
  <si>
    <t>Аппарат контрольно-счетного органа муниципального образования</t>
  </si>
  <si>
    <t>1467</t>
  </si>
  <si>
    <t>Осуществление переданных полномочий от поселений муниципальному району в сфере внешнего муниципального финансового контроля</t>
  </si>
  <si>
    <t>76 0</t>
  </si>
  <si>
    <t>Реализация государственных функций, связанных с общегосударственным управлением</t>
  </si>
  <si>
    <t>76 1</t>
  </si>
  <si>
    <t>1404</t>
  </si>
  <si>
    <t>Выполнение других (прочих) обязательств органа местного самоуправления</t>
  </si>
  <si>
    <t>77 0</t>
  </si>
  <si>
    <t>Непрограммная деятельность органов местного самоуправления</t>
  </si>
  <si>
    <t>77 2</t>
  </si>
  <si>
    <t>Непрограммные расходы органов местного самоуправления</t>
  </si>
  <si>
    <t>5918</t>
  </si>
  <si>
    <t>Осуществление первичного воинского учета на территориях, где отсутствуют военные комиссариаты</t>
  </si>
  <si>
    <t>77 3</t>
  </si>
  <si>
    <t>Организация и проведение выборов и референдумов</t>
  </si>
  <si>
    <t>1441</t>
  </si>
  <si>
    <t>Подготовка и проведение выборов</t>
  </si>
  <si>
    <t>78 0</t>
  </si>
  <si>
    <t>78 1</t>
  </si>
  <si>
    <t>Резервные фонды</t>
  </si>
  <si>
    <t>Резервный фонд местной администрации</t>
  </si>
  <si>
    <t>Приложение №8</t>
  </si>
  <si>
    <t>Наименование доходов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</si>
  <si>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</si>
  <si>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</si>
  <si>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</si>
  <si>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</si>
  <si>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</si>
  <si>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</si>
  <si>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1 08 00000 00 0000 000</t>
  </si>
  <si>
    <t>ГОСУДАРСТВЕННАЯ ПОШЛИНА</t>
  </si>
  <si>
    <t>1 11 00000 00 0000 000</t>
  </si>
  <si>
    <t>1 11 05000 00 0000 120</t>
  </si>
  <si>
    <t>1 14 00000 00 0000 000</t>
  </si>
  <si>
    <t>ДОХОДЫ ОТ ПРОДАЖИ МАТЕРИАЛЬНЫХ И НЕМАТЕРИАЛЬНЫХ АКТИВОВ</t>
  </si>
  <si>
    <t>1 14 06000 00 0000 430</t>
  </si>
  <si>
    <t>1 11 05025 10 0000 120</t>
  </si>
  <si>
    <t>1 11 05075 10 0000 120</t>
  </si>
  <si>
    <t>к решению Собрания Депутатов Дуровского сельсовета</t>
  </si>
  <si>
    <t>"О бюджете Дуровского сельсовета Рыльского района</t>
  </si>
  <si>
    <t>Администрация Дуровского сельсовета Рыльского района Курской области</t>
  </si>
  <si>
    <t>Подпрограмма «Реализация мероприятий, направленных на развитие муниципальной службы» муниципальной программы «Развитие муниципальной службы в Дуровском сельсовете Рыльского района  Курской области на 2014-2017 годы»</t>
  </si>
  <si>
    <t>Муниципальная программа Дуровского сельсовета Рыльского района Курской области"Профилактика преступлений и иных правонарушений в Дуровском сельсовете Рыльского района Курской области  на 2014-2016 годы"</t>
  </si>
  <si>
    <t>Муниципальная программа Дуровского сельсовета Рыльского района Курской области"Социальное развитие села Дуровского сельсовета Рыльского района Курской области на период 2014-2017 годы и на период до 2020 года"</t>
  </si>
  <si>
    <t>Подпрограмма «Устойчивое развитие сельских территорий" муниципальной  программы  "Социальное развитие села Дуровского сельсовета Рыльского района Курской области на период 2014-2017 годы и на период до 2020 года"</t>
  </si>
  <si>
    <t>Муниципальная программа Дуровского сельсовета Рыльского района Курской области"Благоустройство и содержание территории  Дуровского сельсовета Рыльского района Курской области на 2014-2018 годы"</t>
  </si>
  <si>
    <t>Муниципальная программа Дуровского сельсовета Рыльского района Курской области «Развитие культуры в Дуровском сельсовете Рыльского района Курской области на 2014-2016 годы»</t>
  </si>
  <si>
    <t xml:space="preserve">Подпрограмма «Развитие народного творчества и культурно-досуговой деятельности в Дуровском сельсовете Рыльского района Курской области» муниципальной программы Дуровского сельсовета Рыльского района Курской области «Развитие культуры в Дуровском сельсовете  Рыльского района Курской области на 2014-2016 годы» </t>
  </si>
  <si>
    <t>Муниципальная программа Дуровского сельсовета Рыльского района Курской области «Социальная поддержка граждан в Дуровском сельсовете Рыльского района Курской области на 2014-2016 годы»</t>
  </si>
  <si>
    <t>Ведомственная структура расходов бюджета Дуровского сельсовета Рыльского района Курской области на 2015 год</t>
  </si>
  <si>
    <t>Муниципальная программа Дуровского сельсовета Рыльского района Курской области «Развитие муниципальной службы в Дуровском сельсовете Рыльского района  Курской области на 2014-2017 годы»</t>
  </si>
  <si>
    <t>Подпрограмма «Обеспечение  правопорядка  на  территории  муниципального образования» муниципальной программы Дуровского сельсовета Рыльского района Курской области"Профилактика преступлений и иных правонарушений в Дуровском сельсовете Рыльского района Курской области  на 2014-2016 годы"</t>
  </si>
  <si>
    <t>Подпрограмма «Социальная поддержка отдельных категорий граждан»  муниципальной программы Дуровского сельсовета Рыльского района Курской области «Социальная поддержка граждан в муниципальном образовании «Дуровский сельсовет» Рыльского района Курской области на 2014 – 2016 годы</t>
  </si>
  <si>
    <t>Подпрограмма «Социальная поддержка отдельных категорий граждан»  муниципальной программы Дуровского сельсовета Рыльского района Курской области «Социальная поддержка граждан в Дуровском сельсовете Рыльского района Курской области на 2014 – 2016 годы"</t>
  </si>
  <si>
    <t>Создание условий для успешного выступления спортсменов Дуровского сельсовета Рыльского района Курской области на спортивных соревнованиях и развития спортивного резерва</t>
  </si>
  <si>
    <t>Создание условий, обеспечивающих повышение мотивации жителей Дуровского сельсовета Рыльского района Курской области к регулярным занятиям физической культурой и спортом и ведению здорового образа жизни</t>
  </si>
  <si>
    <t>Выполнение других обязательств органа местного самоуправления</t>
  </si>
  <si>
    <t xml:space="preserve">Муниципальная программа Дуровского сельсовета Рыльского района Курской области «Пожарная безопасность и защита населения и территории Дуровского сельсовета Рыльского района Курской области от чрезвычайных ситуаций на 2014-2016 годы "  </t>
  </si>
  <si>
    <t xml:space="preserve"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Дуровского сельсовета Рыльского района Курской области «Пожарная безопасность и защита населения и территории Дуровского сельсовета Рыльского района Курской области от чрезвычайных ситуаций на 2014-2016 годы"  </t>
  </si>
  <si>
    <t>Муниципальная программа Дуровского сельсовета Рыльского района Курской области «Энергосбережение и повышение энергетической эффективности  Дуровского сельсовета Рыльского района Курской области на период 2010– 2015 годы и на перспективу до 2020 года»</t>
  </si>
  <si>
    <t xml:space="preserve">Подпрограмма "Формирование здорового образа жизни населения Дуровского сельсовета"муниципальной программы Дуровского сельсовета Рыльского района Курской области «Развитие физической культуры и спорта на территории Дуровского сельсовета Рыльского района Курской области на 2014 – 2018 годы»
</t>
  </si>
  <si>
    <t xml:space="preserve">Подпрограмма"Активизация работы по повышению энергоэффективности на территории Дуровского сельсовета " муниципальной программы Дуровского сельсовета Рыльского района Курской области " Энергосбережение и повышение энергетической эффективности в Дуровском сельсовете Рыльского района Курской области на  2014– 2016 годы»
</t>
  </si>
  <si>
    <t xml:space="preserve">Муниципальная программа Дуровского сельсовета Рыльского района Курской области «Развитие физической культуры и спорта на территории Дуровского сельсовета Рыльского района Курской области на 2014 – 2018 годы»
</t>
  </si>
  <si>
    <t>Рыльского района  от 15.12.2014г. № 108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</si>
  <si>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</si>
  <si>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13 2</t>
  </si>
  <si>
    <t xml:space="preserve">13 2  </t>
  </si>
  <si>
    <t>Основное мероприятие "Организация культурно-досуговой деятельности"</t>
  </si>
  <si>
    <t>рублей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</si>
  <si>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</si>
  <si>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1 06 06043 10 0000 110</t>
  </si>
  <si>
    <t>1 06 06033 10 0000 110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</si>
  <si>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</si>
  <si>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1 13 01995 10 0000 130</t>
  </si>
  <si>
    <t>1 13 02995 10 0000 130</t>
  </si>
  <si>
    <t>1 14 02052 10 0000 410</t>
  </si>
  <si>
    <t>1 14 02053 10 0000 410</t>
  </si>
  <si>
    <t>Иные межбюджетные трансферты на осуществление переданных полномочий в сфере внешнего муниципального финансового контроля</t>
  </si>
  <si>
    <t>Основное мероприятие"Реализация мероприятий направленных на обеспечение правопорядка на территории муниципального образования"</t>
  </si>
  <si>
    <t>Приложение №7</t>
  </si>
  <si>
    <t>1 01 02030 01 0000 110</t>
  </si>
  <si>
    <t>расходы</t>
  </si>
  <si>
    <t>дефицит-профицит</t>
  </si>
  <si>
    <t>доходы</t>
  </si>
  <si>
    <t>Доходы от сдачи в аренду имущества, составляющего казну сельских поселений (за исключением земельных участков)</t>
  </si>
  <si>
    <t>Прочие доходы от оказания платных услуг (работ) получателями средств бюджетов сельских поселений</t>
  </si>
  <si>
    <t>Прочие доходы от компенсации затрат бюджетов сельских поселений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</si>
  <si>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</si>
  <si>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</si>
  <si>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</si>
  <si>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</si>
  <si>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</si>
  <si>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</si>
  <si>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</si>
  <si>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</si>
  <si>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</si>
  <si>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</si>
  <si>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</si>
  <si>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</si>
  <si>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</si>
  <si>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</si>
  <si>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</si>
  <si>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бюджетной системы Российской Федерации</t>
  </si>
  <si>
    <t>Иные межбюджетные трансферты на содержание работника, осуществляющего выполнение переданных полномочий</t>
  </si>
  <si>
    <t xml:space="preserve">Основное мероприятие "Осуществление переданных полномочий  от муниципального района сельским поселениям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Федерации" </t>
  </si>
  <si>
    <t>Осуществление переданных полномочий  в области коммунального хозяйства</t>
  </si>
  <si>
    <t>07 0</t>
  </si>
  <si>
    <t>07 2</t>
  </si>
  <si>
    <t>Транспорт</t>
  </si>
  <si>
    <t xml:space="preserve">Осуществление переданных полномочий  от муниципального района сельским поселениям по созданию условий для предоставления транспортных услуг населению и организация транспортного обслуживания населения в границах поселения </t>
  </si>
  <si>
    <t xml:space="preserve">77 0 </t>
  </si>
  <si>
    <t>Реализация мероприятий по переданным полномочиям в сфере участия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</si>
  <si>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Другие вопросы в области культуры, кинематографии</t>
  </si>
  <si>
    <t>Основное мероприятие "Осуществление переданных полномочий  от муниципального района сельским поселениям по сохранению, использовании и популяризации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поселения"</t>
  </si>
  <si>
    <t>Осуществление переданных полномочий по созданию условий для проведения мероприятий в области культуры</t>
  </si>
  <si>
    <t>01 2</t>
  </si>
  <si>
    <t>09</t>
  </si>
  <si>
    <t>Основное направление "Осуществление переданных полномочий  от муниципального района сельским поселениям в сфере осуществления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характера"</t>
  </si>
  <si>
    <t>Основное направление "Осуществление переданных полномочий  от муниципального района сельским поселениям в сфере создания, содержания и организации деятельности аварийно-спасательных служб и (или) аварийно-спасательных формирований на территории поселения"</t>
  </si>
  <si>
    <t xml:space="preserve">03 </t>
  </si>
  <si>
    <t>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</si>
  <si>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>Физическая культура и спорт</t>
  </si>
  <si>
    <t>08 0</t>
  </si>
  <si>
    <t>08 2</t>
  </si>
  <si>
    <t>Основное мероприятие "Совершенствование системы физического воспитания для различных групп и категорий населения"</t>
  </si>
  <si>
    <t>Создание условий, обеспечивающих повышение мотивации жителей Рыльского района Курской области к регулярным занятиям физической культурой и спортом и ведению здорового образа жизни</t>
  </si>
  <si>
    <t>к решению Собрания Депутатов Щекинского сельсовета</t>
  </si>
  <si>
    <t>"О бюджете Щекинского сельсовета Рыльского района</t>
  </si>
  <si>
    <t>Основное мероприятие "Проведение эффективной энергосберегающей политики в Щекинском сельсовете Рыльского района Курской области"</t>
  </si>
  <si>
    <t>Основное мероприятие "Создание благоприятных условий для обеспечения надежной работы  жилищно-коммунальгого хозяйства в Щекинском сельсовете Рыльского района Курской области"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</si>
  <si>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</si>
  <si>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1 13 01000 00 0000 130</t>
  </si>
  <si>
    <t xml:space="preserve"> Доходы от оказания платных услуг (работ)</t>
  </si>
  <si>
    <t>Прочие доходы от оказания платных услуг (работ)</t>
  </si>
  <si>
    <t>1 13 01990 00 0000 130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</si>
  <si>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</si>
  <si>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</si>
  <si>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2 02 16001 00 0000 150</t>
  </si>
  <si>
    <t>2 02 16001 10 0000 150</t>
  </si>
  <si>
    <t>Заработная плата и начисления на выплаты по оплате труда работников учреждений культуры муниципальных образований городских и сельских поселений</t>
  </si>
  <si>
    <t>Реализация мероприятий, направленных на обеспечение выплат заработной платы и начислений на выплаты по оплате труда работников учреждений культуры муниципальных образований городских и сельских поселений</t>
  </si>
  <si>
    <t>Основное мероприятие "Подготовка и участие в региональных и межрегиональных выставках, ярмарках, конкурсках и других мероприятиях"</t>
  </si>
  <si>
    <t>Обеспечение условий для развития малого и среднего предпринимательства на территории муниципального образования"</t>
  </si>
  <si>
    <t>С1405</t>
  </si>
  <si>
    <t>Направление (цель) гарантирования</t>
  </si>
  <si>
    <t>Объем гарантий , рублей</t>
  </si>
  <si>
    <t>Наличие (отсутствие)права регрессного требования</t>
  </si>
  <si>
    <t>Срок действия гарантии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</si>
  <si>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</si>
  <si>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</si>
  <si>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Социальная политика</t>
  </si>
  <si>
    <t>Основное мероприятие "Предоставление выплат пенсий за выслугу лет, доплат к пенсиям муниципальных служащих муниципального образования"</t>
  </si>
  <si>
    <t xml:space="preserve">Выплата пенсий за выслугу лет и доплат к пенсиям муниципальных служащих </t>
  </si>
  <si>
    <t>С1445</t>
  </si>
  <si>
    <t>Сумма  на 2023 год</t>
  </si>
  <si>
    <t>Сумма на 2023 год</t>
  </si>
  <si>
    <t>Непрограмная деятельность органов местного самоуправления</t>
  </si>
  <si>
    <t>Непрограмные расходы органов местного самоуправления</t>
  </si>
  <si>
    <t>С1441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</si>
  <si>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</si>
  <si>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Щекинского сельсовета Рыльского района Курской области «Повышение эффективности работы с молодежью, организация отдыха и оздоровления детей, молодежи развитие физической культуры и спорта на территории   Щекинского сельсовета Рыльского района Курской области на 2021-2023 годы и на плановый период до 2025 года"</t>
  </si>
  <si>
    <t>Подпрограмма «Реализация муниципальной политики в сфере физической культуры и спорта» муниципальной программы  Щекинского сельсовета Рыльского района Курской области «Повышение эффективности работы с молодежью, организация отдыха и оздоровления детей, молодежи развитие физической культуры и спорта на территории   Щекинского сельсовета Рыльского района Курской области на 2021-2023 годы и на плановый период до 2025 года"</t>
  </si>
  <si>
    <t>С1403</t>
  </si>
  <si>
    <t>Виды долговых обязательств</t>
  </si>
  <si>
    <t>Предельный срок погашения долговых обязательств</t>
  </si>
  <si>
    <t>Бюджетные кредиты из других бюджетов бюджетной системы Российской Федерации всего, в том числе:</t>
  </si>
  <si>
    <t>РАСЧЕТ ВЕРХНЕГО ПРЕДЕЛА МУНИЦИПАЛЬНОГО ДОЛГА</t>
  </si>
  <si>
    <t>Год</t>
  </si>
  <si>
    <t>Пр</t>
  </si>
  <si>
    <t xml:space="preserve">Vднг </t>
  </si>
  <si>
    <t>Vнпо</t>
  </si>
  <si>
    <t xml:space="preserve">Vио </t>
  </si>
  <si>
    <t>Верхний предел муниципального долга                                                     Пр = Vднг +V пно - Vио</t>
  </si>
  <si>
    <t>объем муниципального долга на начало года (фактический МД)</t>
  </si>
  <si>
    <t>объем принятых новых обязательств (планируемого кредита)</t>
  </si>
  <si>
    <t>объем исполнения обязательств (планируемое погашение кредита)</t>
  </si>
  <si>
    <t>на 01.01.2024</t>
  </si>
  <si>
    <t>РАСЧЕТ ПРЕДЕЛЬНОГО ОБЪЕМА МУНИЦИПАЛЬНОГО ДОЛГА</t>
  </si>
  <si>
    <r>
      <t>V</t>
    </r>
    <r>
      <rPr>
        <b/>
        <vertAlign val="subscript"/>
        <sz val="12"/>
        <color indexed="8"/>
        <rFont val="Times New Roman"/>
        <family val="1"/>
        <charset val="204"/>
      </rPr>
      <t>ПОД</t>
    </r>
  </si>
  <si>
    <t xml:space="preserve">Vод </t>
  </si>
  <si>
    <t>Vбп</t>
  </si>
  <si>
    <t>Vндо</t>
  </si>
  <si>
    <t>Допустимый дефицит по БК</t>
  </si>
  <si>
    <r>
      <t xml:space="preserve">Предельный объем муниципального долга                                                    V </t>
    </r>
    <r>
      <rPr>
        <b/>
        <vertAlign val="subscript"/>
        <sz val="10"/>
        <color indexed="8"/>
        <rFont val="Times New Roman"/>
        <family val="1"/>
        <charset val="204"/>
      </rPr>
      <t>ПОД</t>
    </r>
    <r>
      <rPr>
        <b/>
        <sz val="10"/>
        <color indexed="8"/>
        <rFont val="Times New Roman"/>
        <family val="1"/>
        <charset val="204"/>
      </rPr>
      <t xml:space="preserve"> = V</t>
    </r>
    <r>
      <rPr>
        <b/>
        <vertAlign val="subscript"/>
        <sz val="10"/>
        <color indexed="8"/>
        <rFont val="Times New Roman"/>
        <family val="1"/>
        <charset val="204"/>
      </rPr>
      <t>ОД</t>
    </r>
    <r>
      <rPr>
        <b/>
        <sz val="10"/>
        <color indexed="8"/>
        <rFont val="Times New Roman"/>
        <family val="1"/>
        <charset val="204"/>
      </rPr>
      <t xml:space="preserve"> – V</t>
    </r>
    <r>
      <rPr>
        <b/>
        <vertAlign val="subscript"/>
        <sz val="10"/>
        <color indexed="8"/>
        <rFont val="Times New Roman"/>
        <family val="1"/>
        <charset val="204"/>
      </rPr>
      <t>БП</t>
    </r>
    <r>
      <rPr>
        <b/>
        <sz val="10"/>
        <color indexed="8"/>
        <rFont val="Times New Roman"/>
        <family val="1"/>
        <charset val="204"/>
      </rPr>
      <t xml:space="preserve"> – П</t>
    </r>
    <r>
      <rPr>
        <b/>
        <vertAlign val="subscript"/>
        <sz val="10"/>
        <color indexed="8"/>
        <rFont val="Times New Roman"/>
        <family val="1"/>
        <charset val="204"/>
      </rPr>
      <t>НД</t>
    </r>
  </si>
  <si>
    <t>общий годовой объем доходов</t>
  </si>
  <si>
    <t>объем безвозмездных поступлений</t>
  </si>
  <si>
    <t>поступления налоговых доходов по дополнительным нормативам отчислений</t>
  </si>
  <si>
    <t>на 2023 год</t>
  </si>
  <si>
    <t>П1416</t>
  </si>
  <si>
    <t>Осуществление переданных полномчий по реализации  мероприятий  по  разработке
документов территориального планирования и градостроительного зонирования</t>
  </si>
  <si>
    <t>Осуществление переданных полномчий по реализации  мероприятий  по  разработке документов территориального планирования и градостроительного зонирования</t>
  </si>
  <si>
    <t>Сумма на 2024 год</t>
  </si>
  <si>
    <t>Сумма  на 2024 год</t>
  </si>
  <si>
    <t>Объем погашения средств в 2024г. (рублей)</t>
  </si>
  <si>
    <t>1.1. Перечень подлежащих предоставлению муниципальных гарантий Щекинского сельсовета Рыльского района в 2022 году</t>
  </si>
  <si>
    <t>1.1. Перечень подлежащих предоставлению муниципальных гарантий Щекинского сельсовета Рыльского района в плановом периоде 2023 и 2024 годов</t>
  </si>
  <si>
    <t>Объем бюджетных ассигнований на исполнение гарантий по возможным гарантийным случаям в 2024 году, рублей</t>
  </si>
  <si>
    <t>на 2024 год</t>
  </si>
  <si>
    <t>на 01.01.2025</t>
  </si>
  <si>
    <t>Муниципальная программа  Щекинского сельсовета Рыльского района Курской области «Развитие муниципальной службы в Щекинском сельсовете Рыльского района  Курской области на 2014-2026 годы»</t>
  </si>
  <si>
    <t>Подпрограмма «Реализация мероприятий, направленных на развитие муниципальной службы» муниципальной программы «Развитие муниципальной службы в Щекинском сельсовете Рыльского района  Курской области на 2014-2026 годы»</t>
  </si>
  <si>
    <t>Муниципальная программа Щекинского сельсовета Рыльского района Курской области «Пожарная безопасность и защита населения и территории Щекинского сельсовета Рыльского района Курской области от чрезвычайных ситуаций на 2014-2020 годы и на период до 2026 года»</t>
  </si>
  <si>
    <t xml:space="preserve"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Щекинского сельсовета Рыльского района Курской области «Пожарная безопасность и защита населения и территории Щекинского сельсовета Рыльского района Курской области от чрезвычайных ситуаций на 2014-2020 годы и на период до 2026 года"  </t>
  </si>
  <si>
    <t>Муниципальная программа Щекинского сельсовета Рыльского района Курской области "Управление муниципальным имуществом и земельными ресурсами Щекинского сельсовета Рыльского района Курской области на 2019 - 2021 годы и на перспективу  до 2026 года"</t>
  </si>
  <si>
    <t>Подпрограмма "Совершенствование системы управления муниципальным имуществом и земельными ресурсами на территории Щекинского сельсовета Рыльского района Курской области муниципальной программы Щекинского сельсовета Рыльского района Курской области "Управление муниципальным имуществом и  земельными ресурсами Щекинского сельсовета Рыльского района Курской области на 2019 - 2021 годы и на перспективу  до 2026 года"</t>
  </si>
  <si>
    <t>Муниципальная программа Щекинского сельсовета Рыльского района Курской области"Обеспечение доступным и комфортным жильем и коммунальными услугами граждан  в Щекинском сельсовете Рыльского района Курской области на 2019-2021 годы и на период до 2026 года»</t>
  </si>
  <si>
    <t>Подпрограмма «Организация благоустройства территории поселения» » муниципальной  программы Щекинского сельсовета Рыльского района Курской области «Обеспечение доступным и комфортным жильем и коммунальными услугами граждан в Щекинском сельсовете Рыльского района Курской области на 2019-2021 годы и на период до 2026 года»</t>
  </si>
  <si>
    <t>Муниципальная программа Щекинского сельсовета Рыльского района Курской области «Развитие культуры в Щекинском сельсовете Рыльского района Курской области  на 2014-2026 годы»</t>
  </si>
  <si>
    <t xml:space="preserve">Подпрограмма «Развитие народного творчества и культурно-досуговой деятельности в Щекинском сельсовете Рыльского района Курской области» муниципальной программы Щекинского сельсовета Рыльского района Курской области «Развитие культуры в Щекинском сельсовете Рыльского района Курской области  на 2014-2026 годы» </t>
  </si>
  <si>
    <t xml:space="preserve">Муниципальная программа Щекинского сельсовета Рыльского района Курской области«Энергосбережение на территории Щекинского сельсовета Рыльского района Курской области 
на 2021-2025 годы»
</t>
  </si>
  <si>
    <t xml:space="preserve">Подпрограмма"Активизация работы по повышению энергоэффективности на территории Щекинского сельсовета " муниципальной программы Щекинского сельсовета Рыльского района Курской области «Энергосбережение на территории Щекинского сельсовета Рыльского района Курской области 
на 2021-2025 годы»
</t>
  </si>
  <si>
    <t xml:space="preserve">Муниципальная программа Щекинского сельсовета Рыльского района Курской области «Пожарная безопасность и защита населения и территории Щекинского сельсовета Рыльского района Курской области от чрезвычайных ситуаций на 2014-2020 годы и на период до 2026 года"  </t>
  </si>
  <si>
    <t>Муниципальная программа Щекинского сельсовета Рыльского района Курской области"Профилактика преступлений и иных правонарушений в Щекинском сельсовете Рыльского района Курской области на 2014-2026 годы"</t>
  </si>
  <si>
    <t>Подпрограмма «Обеспечение  правопорядка  на  территории  муниципального образования» муниципальной программы Щекинского сельсовета Рыльского района Курской области"Профилактика преступлений и иных правонарушений в Щекинском сельсовете Рыльского района Курской области  на  2014-2026 годы"</t>
  </si>
  <si>
    <t xml:space="preserve"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 на территории Щекинского сельсовета Рыльского района Курской области" муниципальной программы Щекинского сельсовета Рыльского района Курской области «Пожарная безопасность и защита населения и территории Щекинского сельсовета Рыльского района Курской области от чрезвычайных ситуаций на 2014-2020 годы и на период до 2026 года"  </t>
  </si>
  <si>
    <t>Подпрограмма «Создание условий для обеспечения доступным и комфортным жильем граждан в «М/О» муниципальной программы Щекинского сельсовета Рыльского района Курской области "Обеспечение доступным и комфортным жильем и коммунальными услугами граждан  в Щекинском сельсовете Рыльского района Курской области на 2019-2021 годы и на период до 2026 года»</t>
  </si>
  <si>
    <t>Подпрограмма «Обеспечение качественными услугами ЖКХ населения Щекинского сельсовета Рыльского района Курской области» муниципальной  программы Щекинского сельсовета Рыльского района Курской области "Обеспечение доступным и комфортным жильем и коммунальными услугами граждан  в Щекинском сельсовете Рыльского района Курской области на 2019-2021 годы и на период до 2026 года»</t>
  </si>
  <si>
    <t xml:space="preserve">Подпрограмма «Наследие» муниципальной программы Щекинского сельсовета Рыльского района Курской области «Развитие культуры в Щекинском сельсовете Рыльского района Курской области  на 2014-2026 годы» </t>
  </si>
  <si>
    <t>Подпрограмма «Обеспечение качественными услугами ЖКХ населения Щекинского сельсовета Рыльского района Курской области» муниципальной  программы Щекинского сельсовета Рыльского района Курской области «Обеспечение доступным и комфортным жильем и коммунальными услугами граждан в Щекинском сельсовете Рыльского района Курской области на 2019-2021 годы и на период до 2026 года»</t>
  </si>
  <si>
    <t xml:space="preserve">Муниципальная программа Щекинского сельсовета Рыльского района Курской области «Энергосбережение на территории Щекинского сельсовета Рыльского района Курской области 
на 2021-2025 годы»
</t>
  </si>
  <si>
    <t xml:space="preserve">Муниципальная программа Щекинского сельсовета Рыльского района Курской области "Пожарная безопасность и защита населения и территории Щекинского сельсовета Рыльского района Курской области от чрезвычайных ситуаций на 2014-2020 годы и на период до 2026 года"  </t>
  </si>
  <si>
    <t xml:space="preserve"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обстановки" муниципальной программы Щекинского сельсовета Рыльского района Курской области "Пожарная безопасность и защита населения и территории Щекинского сельсовета Рыльского района Курской области от чрезвычайных ситуаций на 2014-2020 годы и на период до 2026 года "  </t>
  </si>
  <si>
    <t>Муниципальная программа Щекинского сельсовета Рыльского района Курской области"Профилактика преступлений и иных правонарушений в Щекинском сельсовете Рыльского района Курской области на 2014-2026 годы "</t>
  </si>
  <si>
    <t>Подпрограмма «Обеспечение  правопорядка  на  территории  муниципального образования» муниципальной программы Щекинского сельсовета Рыльского района Курской области"Профилактика преступлений и иных правонарушений в Щекинском сельсовете Рыльского района Курской области  на 2014-2026 годы"</t>
  </si>
  <si>
    <t xml:space="preserve">Муниципальная программа  «Развитие малого и среднего предпринимательства на территории МО «Щекинский сельсовет» Рыльского района Курской области на 2014-2026 годы» </t>
  </si>
  <si>
    <t xml:space="preserve">Подпрограмма «Формирование благоприятных условий для устойчивого функционирования и развития малого и среденего предпринимательства» муниципальной программы Щекинского сельсовета Рыльского района Курской области «Развитие малого и среднего предпринимательства на территории МО «Щекинский сельсовет» Рыльского района Курской области на 2014-2026 годы» </t>
  </si>
  <si>
    <t>Подпрограмма «Создание условий для обеспечения доступным и комфортным жильем граждан в «М/О» муниципальной программы Щекинского сельсовета Рыльского района Курской области "Обеспечение доступным и комфортным жильем и коммунальными услугами граждан  в Щекинком сельсовете Рыльского района Курской области на 2019-2021 годы и на период до 2026 года»</t>
  </si>
  <si>
    <t>Подпрограмма «Организация благоустройства территории поселения»  муниципальной  программы Щекинского сельсовета Рыльского района Курской области «Обеспечение доступным и комфортным жильем и коммунальными услугами граждан в Щекинском сельсовете Рыльского района Курской области на 2019-2021 годы и на период до 2026 года»</t>
  </si>
  <si>
    <t>Муниципальная программа Щекинского сельсовета Рыльского района Курской области «Развитие культуры в Щекинском сельсовете Рыльского района Курской области на 2014-2026 годы»</t>
  </si>
  <si>
    <t xml:space="preserve">Подпрограмма «Наследие» муниципальной программы Щекинского сельсовета Рыльского района Курской области «Развитие культуры в Щекинском сельсовете  Рыльского района Курской области на 2014-2026 годы» </t>
  </si>
  <si>
    <t>Муниципальная программа Щекинского сельсовета Рыльского района Курской области"Обеспечение доступным и комфортным жильем и коммунальными услугами граждан в Щекинском сельсовете Рыльского района Курской области на 2019-2021 годы и на период до 2026 года»</t>
  </si>
  <si>
    <t xml:space="preserve">Муниципальная программа «Развитие малого и среднего предпринимательства на территории МО «Щекинский сельсовет» Рыльского района Курской области на 2014-2026 годы» </t>
  </si>
  <si>
    <t xml:space="preserve">Подпрограмма «Формирование благоприятных условий для устойчивого функционирования и развития малого и среденего предпринимательства»  муниципальной программы «Развитие малого и среднего предпринимательства на территории МО «Щекинский сельсовет» Рыльского района Курской области на 2014-2026 годы» </t>
  </si>
  <si>
    <t>Подпрограмма «Социальная поддержка отдельных категорий граждан» муниципальной программы   Щекинского сельсовета Рыльского района Курской области «Социальная поддержка граждан
в Щекинском сельсовете Рыльского района Курской области на 2020 – 2022 годы и на период до 2024 года»</t>
  </si>
  <si>
    <t xml:space="preserve">Муниципальная программа Щекинского сельсовета Рыльского района Курской области «Социальная поддержка граждан
в Щекинском сельсовете Рыльского района Курской области на 2020 – 2022 годы и на период до 2024 года»
</t>
  </si>
  <si>
    <t xml:space="preserve">Муниципальная программа Щекинского сельсовета Рыльского района Курской области «Социальная поддержка граждан в Щекинском сельсовете Рыльского района Курской области на 2020 – 2022 годы и на период до 2024 года»
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</si>
  <si>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</si>
  <si>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</si>
  <si>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</si>
  <si>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Подпрограмма «Организация благоустройства территории поселения» муниципальной  программы Щекинского сельсовета Рыльского района Курской области «Обеспечение доступным и комфортным жильем и коммунальными услугами граждан  в Щекинском сельсовете Рыльского района Курской области на 2019-2021 годы и на период до 2026 года»</t>
  </si>
  <si>
    <t>Муниципальная программа Щекинского сельсовета Рыльского района Курской области "Обеспечение доступным и комфортным жильем и коммунальными услугами граждан  в Щекинском сельсовете Рыльского района Курской области на 2019-2021 годы и на период до 2026 года»</t>
  </si>
  <si>
    <t>Муниципальная программа Щекинского сельсовета Рыльского района Курской области «Социальная поддержка граждан в Щекинском сельсовете Рыльского района Курской области на 2020 – 2022 годы и на период до 2024 года»</t>
  </si>
  <si>
    <t>Сумма на 2025 год</t>
  </si>
  <si>
    <t>Рыльского района от "___"_________ 20__ года</t>
  </si>
  <si>
    <t>Курской области на 2023 год и плановый период 2024-2025годы"</t>
  </si>
  <si>
    <t>бюджета Щекинского сельсовета Рыльского района Курской области на 2023 год</t>
  </si>
  <si>
    <t>бюджета Щекинского сельсовета Рыльского района Курской области на 2024 - 2025годы</t>
  </si>
  <si>
    <t>Сумма  на 2025 год</t>
  </si>
  <si>
    <t>трансфертов, получаемых из других бюджетов бюджетной системы Российской Федерации в 2023 - 2025 годы</t>
  </si>
  <si>
    <t>Распределение бюджетных ассигнований по разделам, подразделам, целевым статьям (муниципальным программам Щекинского сельсовета Рыльского района Курской области и непрограммным направлениям деятельности), группам видов расходов классификации расходов  бюджета Щекинского сельсовета Рыльского района Курской области на 2023-2025 годы</t>
  </si>
  <si>
    <t>Ведомственная структура расходов бюджета Щекинского сельсовета Рыльского района Курской области на 2023-2025 года</t>
  </si>
  <si>
    <t>Распределение бюджетных ассигнований по  целевым статьям (муниципальным программам Щекинского сельсовета                                                                                                       Рыльского района Курской области и непрограммным направлениям деятельности), группам видов расходов классификации расходов                                                                                                                                       бюджета Щекинского сельсовета Рыльского района Курской области на 2023-2025 годы</t>
  </si>
  <si>
    <t xml:space="preserve"> Рыльского района Курской области на 2023 год</t>
  </si>
  <si>
    <t>Объем привлечения средств в 2023г. (рублей)</t>
  </si>
  <si>
    <t>Объем погашения средств в 2023 г. (рублей)</t>
  </si>
  <si>
    <t xml:space="preserve"> Рыльского района Курской области  в плановом периоде 2024 и 2025 годов</t>
  </si>
  <si>
    <t>Объем привлечения средств в 2024г.(рублей)</t>
  </si>
  <si>
    <t>Объем привлечения средств в 2025г. (рублей)</t>
  </si>
  <si>
    <t>Объем погашения средств в 2025г. (рублей)</t>
  </si>
  <si>
    <t>Щекинского сельсовета Рыльского района Курской области на 2023 год</t>
  </si>
  <si>
    <t>Щекинского сельсовета Рыльского района по возможным гарантийным случаям, в 2023 году</t>
  </si>
  <si>
    <t>Щекинского сельсовета Рыльского района Курской области в плановом периоде 2024 и 2025 годов</t>
  </si>
  <si>
    <t>Щекинского сельсовета Рыльского района по возможным гарантийным случаям,  в плановом периоде 2024 и 2025 годов</t>
  </si>
  <si>
    <t>Объем бюджетных ассигнований на исполнение гарантий по возможным гарантийным случаям в 2025 году, рублей</t>
  </si>
  <si>
    <t xml:space="preserve">РАСПРЕДЕЛЕНИЕ БЮДЖЕТНЫХ АССИГНОВАНИЙ
НА ПРЕДОСТАВЛЕНИЕ МЕЖБЮДЖЕТНЫХ ТРАНСФЕРТОВ БЮДЖЕТУ
РЫЛЬСКОГО РАЙОНА КУРСКОЙ ОБЛАСТИ ПО ЦЕЛЕВЫМ
СТАТЬЯМ, РАЗДЕЛАМ И ПОДРАЗДЕЛАМ НА 2023 ГОД И ПЛАНОВЫЙ
ПЕРИОД 2024 И 2025 ГОДОВ
</t>
  </si>
  <si>
    <t>Подпрограмма"Активизация работы по повышению энергоэффективности на территории Щекинского сельсовета " муниципальной программы Щекинского сельсовета Рыльского района Курской области «Энергосбережение на территории Щекинского сельсовета Рыльского района Курской области на 2021-2025 годы»</t>
  </si>
  <si>
    <t>Муниципальная программа Щекинского сельсовета Рыльского района Курской области «Энергосбережение на территории Щекинского сельсовета Рыльского района Курской области на 2021-2025 годы»</t>
  </si>
  <si>
    <t xml:space="preserve">                                                                                                                          Приложение № 2</t>
  </si>
  <si>
    <t>Приложение №3</t>
  </si>
  <si>
    <t>Приложение №4</t>
  </si>
  <si>
    <t>Приложение № 5</t>
  </si>
  <si>
    <t>Приложение №6</t>
  </si>
  <si>
    <t>Приложение №9</t>
  </si>
  <si>
    <t>Приложение №10</t>
  </si>
  <si>
    <t>на 01.01.2026</t>
  </si>
  <si>
    <t>на 2025 год</t>
  </si>
  <si>
    <t>Минус условно утвержденные</t>
  </si>
  <si>
    <t>Медбюджетные трансферты общего характера бюджетаи бюджетной системы Российской Федерации</t>
  </si>
  <si>
    <t>Прочие межбюджетные трансферты общего характера</t>
  </si>
  <si>
    <t>Субсидия бюджетам муниципального района на софинансирование расходов по обеспечению деятельности учреждений культуры</t>
  </si>
  <si>
    <t>К 2010</t>
  </si>
  <si>
    <t>К2010</t>
  </si>
  <si>
    <t>С1401</t>
  </si>
  <si>
    <t xml:space="preserve">14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</si>
</sst>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"/>
    <numFmt numFmtId="166" formatCode="#,##0.00_р_."/>
  </numFmts>
  <fonts count="7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Helv"/>
    </font>
    <font>
      <b/>
      <sz val="14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2"/>
      <name val="Arial Cyr"/>
      <family val="2"/>
      <charset val="204"/>
    </font>
    <font>
      <sz val="13"/>
      <name val="Times New Roman"/>
      <family val="1"/>
      <charset val="204"/>
    </font>
    <font>
      <sz val="14"/>
      <name val="Arial Cyr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8"/>
      <color indexed="8"/>
      <name val="Calibri"/>
      <family val="2"/>
      <charset val="204"/>
    </font>
    <font>
      <b/>
      <sz val="15"/>
      <color indexed="8"/>
      <name val="Times New Roman"/>
      <family val="1"/>
      <charset val="204"/>
    </font>
    <font>
      <sz val="15"/>
      <color indexed="8"/>
      <name val="Times New Roman"/>
      <family val="1"/>
      <charset val="204"/>
    </font>
    <font>
      <sz val="15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vertAlign val="subscript"/>
      <sz val="12"/>
      <color indexed="8"/>
      <name val="Times New Roman"/>
      <family val="1"/>
      <charset val="204"/>
    </font>
    <font>
      <b/>
      <vertAlign val="subscript"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4"/>
      <color rgb="FFFF0000"/>
      <name val="Calibri"/>
      <family val="2"/>
      <charset val="204"/>
    </font>
    <font>
      <sz val="11"/>
      <color rgb="FFFF0000"/>
      <name val="Calibri"/>
      <family val="2"/>
      <charset val="204"/>
    </font>
  </fonts>
  <fills count="7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1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9"/>
      </patternFill>
    </fill>
    <fill>
      <patternFill patternType="solid">
        <fgColor indexed="41"/>
        <bgColor indexed="9"/>
      </patternFill>
    </fill>
    <fill>
      <patternFill patternType="solid">
        <fgColor indexed="44"/>
        <bgColor indexed="9"/>
      </patternFill>
    </fill>
    <fill>
      <patternFill patternType="solid">
        <fgColor indexed="42"/>
        <bgColor indexed="9"/>
      </patternFill>
    </fill>
    <fill>
      <patternFill patternType="solid">
        <fgColor indexed="11"/>
        <bgColor indexed="9"/>
      </patternFill>
    </fill>
    <fill>
      <patternFill patternType="solid">
        <fgColor indexed="14"/>
        <bgColor indexed="9"/>
      </patternFill>
    </fill>
    <fill>
      <patternFill patternType="solid">
        <fgColor indexed="45"/>
        <bgColor indexed="9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0"/>
        <bgColor indexed="9"/>
      </patternFill>
    </fill>
    <fill>
      <patternFill patternType="solid">
        <fgColor indexed="46"/>
        <bgColor indexed="64"/>
      </patternFill>
    </fill>
    <fill>
      <patternFill patternType="solid">
        <fgColor indexed="46"/>
        <bgColor indexed="9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indexed="9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indexed="9"/>
      </patternFill>
    </fill>
    <fill>
      <patternFill patternType="solid">
        <fgColor rgb="FF07DB6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9"/>
      </patternFill>
    </fill>
    <fill>
      <patternFill patternType="solid">
        <fgColor rgb="FFB1A0C7"/>
        <bgColor indexed="64"/>
      </patternFill>
    </fill>
    <fill>
      <patternFill patternType="solid">
        <fgColor rgb="FFB1A0C7"/>
        <bgColor indexed="9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rgb="FFFF00FF"/>
        <bgColor indexed="9"/>
      </patternFill>
    </fill>
    <fill>
      <patternFill patternType="solid">
        <fgColor rgb="FFCCFF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9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indexed="9"/>
      </patternFill>
    </fill>
    <fill>
      <patternFill patternType="solid">
        <fgColor rgb="FFFFC000"/>
        <bgColor indexed="9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6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52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54" fillId="0" borderId="0"/>
    <xf numFmtId="0" fontId="54" fillId="0" borderId="0"/>
    <xf numFmtId="0" fontId="52" fillId="0" borderId="0"/>
    <xf numFmtId="0" fontId="55" fillId="0" borderId="0"/>
    <xf numFmtId="0" fontId="36" fillId="0" borderId="0"/>
    <xf numFmtId="0" fontId="2" fillId="0" borderId="0"/>
    <xf numFmtId="0" fontId="2" fillId="0" borderId="0"/>
    <xf numFmtId="0" fontId="33" fillId="0" borderId="0"/>
    <xf numFmtId="0" fontId="37" fillId="0" borderId="0"/>
    <xf numFmtId="0" fontId="37" fillId="0" borderId="0"/>
    <xf numFmtId="0" fontId="32" fillId="0" borderId="0"/>
    <xf numFmtId="0" fontId="40" fillId="0" borderId="0"/>
    <xf numFmtId="0" fontId="14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/>
    <xf numFmtId="0" fontId="19" fillId="0" borderId="0" applyNumberFormat="0" applyFill="0" applyBorder="0" applyAlignment="0" applyProtection="0"/>
    <xf numFmtId="164" fontId="43" fillId="0" borderId="0" applyFont="0" applyFill="0" applyBorder="0" applyAlignment="0" applyProtection="0"/>
    <xf numFmtId="0" fontId="20" fillId="4" borderId="0" applyNumberFormat="0" applyBorder="0" applyAlignment="0" applyProtection="0"/>
    <xf numFmtId="0" fontId="1" fillId="0" borderId="0"/>
  </cellStyleXfs>
  <cellXfs count="1242">
    <xf numFmtId="0" fontId="0" fillId="0" borderId="0" xfId="0"/>
    <xf numFmtId="0" fontId="0" fillId="0" borderId="0" xfId="0" applyFill="1"/>
    <xf numFmtId="49" fontId="23" fillId="24" borderId="10" xfId="0" applyNumberFormat="1" applyFont="1" applyFill="1" applyBorder="1" applyAlignment="1">
      <alignment horizontal="right" vertical="center" wrapText="1"/>
    </xf>
    <xf numFmtId="49" fontId="23" fillId="24" borderId="11" xfId="0" applyNumberFormat="1" applyFont="1" applyFill="1" applyBorder="1" applyAlignment="1">
      <alignment vertical="center" wrapText="1"/>
    </xf>
    <xf numFmtId="49" fontId="22" fillId="25" borderId="10" xfId="0" applyNumberFormat="1" applyFont="1" applyFill="1" applyBorder="1" applyAlignment="1">
      <alignment horizontal="right" vertical="center" wrapText="1"/>
    </xf>
    <xf numFmtId="49" fontId="22" fillId="25" borderId="11" xfId="0" applyNumberFormat="1" applyFont="1" applyFill="1" applyBorder="1" applyAlignment="1">
      <alignment vertical="center" wrapText="1"/>
    </xf>
    <xf numFmtId="49" fontId="22" fillId="26" borderId="10" xfId="0" applyNumberFormat="1" applyFont="1" applyFill="1" applyBorder="1" applyAlignment="1">
      <alignment horizontal="right" vertical="center" wrapText="1"/>
    </xf>
    <xf numFmtId="49" fontId="22" fillId="26" borderId="11" xfId="0" applyNumberFormat="1" applyFont="1" applyFill="1" applyBorder="1" applyAlignment="1">
      <alignment vertical="center" wrapText="1"/>
    </xf>
    <xf numFmtId="0" fontId="25" fillId="0" borderId="0" xfId="50" applyFont="1" applyFill="1"/>
    <xf numFmtId="0" fontId="26" fillId="0" borderId="0" xfId="50" applyFont="1" applyFill="1" applyAlignment="1">
      <alignment vertical="center"/>
    </xf>
    <xf numFmtId="49" fontId="22" fillId="0" borderId="0" xfId="0" applyNumberFormat="1" applyFont="1" applyAlignment="1">
      <alignment horizontal="right" vertical="center"/>
    </xf>
    <xf numFmtId="49" fontId="22" fillId="0" borderId="0" xfId="0" applyNumberFormat="1" applyFont="1" applyAlignment="1">
      <alignment vertical="center"/>
    </xf>
    <xf numFmtId="2" fontId="22" fillId="0" borderId="0" xfId="0" applyNumberFormat="1" applyFont="1" applyAlignment="1">
      <alignment vertical="center" wrapText="1"/>
    </xf>
    <xf numFmtId="2" fontId="22" fillId="25" borderId="12" xfId="55" applyNumberFormat="1" applyFont="1" applyFill="1" applyBorder="1" applyAlignment="1">
      <alignment horizontal="left" vertical="center" wrapText="1"/>
    </xf>
    <xf numFmtId="2" fontId="23" fillId="24" borderId="12" xfId="55" applyNumberFormat="1" applyFont="1" applyFill="1" applyBorder="1" applyAlignment="1">
      <alignment horizontal="left" vertical="center" wrapText="1"/>
    </xf>
    <xf numFmtId="49" fontId="23" fillId="24" borderId="13" xfId="55" applyNumberFormat="1" applyFont="1" applyFill="1" applyBorder="1" applyAlignment="1">
      <alignment horizontal="center" vertical="center" wrapText="1"/>
    </xf>
    <xf numFmtId="49" fontId="22" fillId="0" borderId="13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Alignment="1">
      <alignment horizontal="center" vertical="center" wrapText="1"/>
    </xf>
    <xf numFmtId="0" fontId="23" fillId="27" borderId="14" xfId="0" applyFont="1" applyFill="1" applyBorder="1" applyAlignment="1">
      <alignment horizontal="center" vertical="center" wrapText="1"/>
    </xf>
    <xf numFmtId="49" fontId="23" fillId="0" borderId="15" xfId="0" applyNumberFormat="1" applyFont="1" applyFill="1" applyBorder="1" applyAlignment="1">
      <alignment horizontal="center" vertical="center" wrapText="1"/>
    </xf>
    <xf numFmtId="49" fontId="22" fillId="0" borderId="15" xfId="0" applyNumberFormat="1" applyFont="1" applyFill="1" applyBorder="1" applyAlignment="1">
      <alignment horizontal="center" vertical="center" wrapText="1"/>
    </xf>
    <xf numFmtId="49" fontId="22" fillId="27" borderId="13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Alignment="1">
      <alignment horizontal="center"/>
    </xf>
    <xf numFmtId="49" fontId="22" fillId="0" borderId="0" xfId="0" applyNumberFormat="1" applyFont="1" applyAlignment="1">
      <alignment horizontal="center"/>
    </xf>
    <xf numFmtId="49" fontId="22" fillId="25" borderId="13" xfId="55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/>
    <xf numFmtId="49" fontId="22" fillId="28" borderId="13" xfId="0" applyNumberFormat="1" applyFont="1" applyFill="1" applyBorder="1" applyAlignment="1">
      <alignment horizontal="center" vertical="center" wrapText="1"/>
    </xf>
    <xf numFmtId="49" fontId="23" fillId="29" borderId="13" xfId="0" applyNumberFormat="1" applyFont="1" applyFill="1" applyBorder="1" applyAlignment="1">
      <alignment horizontal="center" vertical="center" wrapText="1"/>
    </xf>
    <xf numFmtId="49" fontId="22" fillId="30" borderId="13" xfId="0" applyNumberFormat="1" applyFont="1" applyFill="1" applyBorder="1" applyAlignment="1">
      <alignment horizontal="center" vertical="center" wrapText="1"/>
    </xf>
    <xf numFmtId="49" fontId="23" fillId="30" borderId="13" xfId="0" applyNumberFormat="1" applyFont="1" applyFill="1" applyBorder="1" applyAlignment="1">
      <alignment horizontal="center" vertical="center" wrapText="1"/>
    </xf>
    <xf numFmtId="49" fontId="23" fillId="31" borderId="13" xfId="0" applyNumberFormat="1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vertical="center" wrapText="1"/>
    </xf>
    <xf numFmtId="0" fontId="28" fillId="0" borderId="0" xfId="55" applyFont="1" applyFill="1" applyAlignment="1">
      <alignment vertical="center"/>
    </xf>
    <xf numFmtId="0" fontId="22" fillId="0" borderId="13" xfId="0" applyFont="1" applyFill="1" applyBorder="1" applyAlignment="1">
      <alignment horizontal="left" vertical="center" wrapText="1"/>
    </xf>
    <xf numFmtId="49" fontId="23" fillId="24" borderId="16" xfId="0" applyNumberFormat="1" applyFont="1" applyFill="1" applyBorder="1" applyAlignment="1">
      <alignment horizontal="right" vertical="center" wrapText="1"/>
    </xf>
    <xf numFmtId="49" fontId="23" fillId="24" borderId="17" xfId="0" applyNumberFormat="1" applyFont="1" applyFill="1" applyBorder="1" applyAlignment="1">
      <alignment vertical="center" wrapText="1"/>
    </xf>
    <xf numFmtId="49" fontId="22" fillId="0" borderId="11" xfId="0" applyNumberFormat="1" applyFont="1" applyFill="1" applyBorder="1" applyAlignment="1">
      <alignment vertical="center" wrapText="1"/>
    </xf>
    <xf numFmtId="49" fontId="23" fillId="24" borderId="12" xfId="0" applyNumberFormat="1" applyFont="1" applyFill="1" applyBorder="1" applyAlignment="1">
      <alignment horizontal="right" vertical="center" wrapText="1"/>
    </xf>
    <xf numFmtId="49" fontId="23" fillId="24" borderId="18" xfId="0" applyNumberFormat="1" applyFont="1" applyFill="1" applyBorder="1" applyAlignment="1">
      <alignment vertical="center" wrapText="1"/>
    </xf>
    <xf numFmtId="49" fontId="24" fillId="26" borderId="10" xfId="0" applyNumberFormat="1" applyFont="1" applyFill="1" applyBorder="1" applyAlignment="1">
      <alignment horizontal="right" vertical="center" wrapText="1"/>
    </xf>
    <xf numFmtId="49" fontId="24" fillId="26" borderId="11" xfId="0" applyNumberFormat="1" applyFont="1" applyFill="1" applyBorder="1" applyAlignment="1">
      <alignment vertical="center" wrapText="1"/>
    </xf>
    <xf numFmtId="2" fontId="22" fillId="32" borderId="12" xfId="55" applyNumberFormat="1" applyFont="1" applyFill="1" applyBorder="1" applyAlignment="1">
      <alignment horizontal="left" vertical="center" wrapText="1"/>
    </xf>
    <xf numFmtId="49" fontId="22" fillId="32" borderId="13" xfId="55" applyNumberFormat="1" applyFont="1" applyFill="1" applyBorder="1" applyAlignment="1">
      <alignment horizontal="center" vertical="center" wrapText="1"/>
    </xf>
    <xf numFmtId="49" fontId="22" fillId="32" borderId="10" xfId="0" applyNumberFormat="1" applyFont="1" applyFill="1" applyBorder="1" applyAlignment="1">
      <alignment horizontal="right" vertical="center" wrapText="1"/>
    </xf>
    <xf numFmtId="49" fontId="22" fillId="32" borderId="11" xfId="0" applyNumberFormat="1" applyFont="1" applyFill="1" applyBorder="1" applyAlignment="1">
      <alignment vertical="center" wrapText="1"/>
    </xf>
    <xf numFmtId="49" fontId="22" fillId="32" borderId="13" xfId="0" applyNumberFormat="1" applyFont="1" applyFill="1" applyBorder="1" applyAlignment="1">
      <alignment horizontal="center" vertical="center" wrapText="1"/>
    </xf>
    <xf numFmtId="49" fontId="24" fillId="32" borderId="10" xfId="0" applyNumberFormat="1" applyFont="1" applyFill="1" applyBorder="1" applyAlignment="1">
      <alignment horizontal="right" vertical="center" wrapText="1"/>
    </xf>
    <xf numFmtId="49" fontId="24" fillId="32" borderId="11" xfId="0" applyNumberFormat="1" applyFont="1" applyFill="1" applyBorder="1" applyAlignment="1">
      <alignment vertical="center" wrapText="1"/>
    </xf>
    <xf numFmtId="49" fontId="23" fillId="27" borderId="16" xfId="0" applyNumberFormat="1" applyFont="1" applyFill="1" applyBorder="1" applyAlignment="1">
      <alignment horizontal="center" vertical="center" wrapText="1"/>
    </xf>
    <xf numFmtId="0" fontId="23" fillId="27" borderId="16" xfId="0" applyFont="1" applyFill="1" applyBorder="1" applyAlignment="1">
      <alignment horizontal="right" vertical="center" wrapText="1"/>
    </xf>
    <xf numFmtId="0" fontId="23" fillId="27" borderId="17" xfId="0" applyFont="1" applyFill="1" applyBorder="1" applyAlignment="1">
      <alignment horizontal="center" vertical="center" wrapText="1"/>
    </xf>
    <xf numFmtId="49" fontId="23" fillId="27" borderId="17" xfId="0" applyNumberFormat="1" applyFont="1" applyFill="1" applyBorder="1" applyAlignment="1">
      <alignment horizontal="center" vertical="center" wrapText="1"/>
    </xf>
    <xf numFmtId="165" fontId="23" fillId="27" borderId="1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2" fontId="24" fillId="32" borderId="12" xfId="55" applyNumberFormat="1" applyFont="1" applyFill="1" applyBorder="1" applyAlignment="1">
      <alignment horizontal="left" vertical="center" wrapText="1"/>
    </xf>
    <xf numFmtId="49" fontId="24" fillId="32" borderId="13" xfId="55" applyNumberFormat="1" applyFont="1" applyFill="1" applyBorder="1" applyAlignment="1">
      <alignment horizontal="center" vertical="center" wrapText="1"/>
    </xf>
    <xf numFmtId="0" fontId="23" fillId="33" borderId="13" xfId="0" applyFont="1" applyFill="1" applyBorder="1" applyAlignment="1">
      <alignment horizontal="left" vertical="center" wrapText="1"/>
    </xf>
    <xf numFmtId="0" fontId="23" fillId="30" borderId="13" xfId="0" applyFont="1" applyFill="1" applyBorder="1" applyAlignment="1">
      <alignment vertical="center" wrapText="1"/>
    </xf>
    <xf numFmtId="49" fontId="22" fillId="25" borderId="12" xfId="0" applyNumberFormat="1" applyFont="1" applyFill="1" applyBorder="1" applyAlignment="1">
      <alignment horizontal="right" vertical="center" wrapText="1"/>
    </xf>
    <xf numFmtId="49" fontId="22" fillId="25" borderId="18" xfId="0" applyNumberFormat="1" applyFont="1" applyFill="1" applyBorder="1" applyAlignment="1">
      <alignment vertical="center" wrapText="1"/>
    </xf>
    <xf numFmtId="49" fontId="22" fillId="32" borderId="12" xfId="0" applyNumberFormat="1" applyFont="1" applyFill="1" applyBorder="1" applyAlignment="1">
      <alignment horizontal="right" vertical="center" wrapText="1"/>
    </xf>
    <xf numFmtId="49" fontId="22" fillId="32" borderId="18" xfId="0" applyNumberFormat="1" applyFont="1" applyFill="1" applyBorder="1" applyAlignment="1">
      <alignment vertical="center" wrapText="1"/>
    </xf>
    <xf numFmtId="49" fontId="22" fillId="26" borderId="12" xfId="0" applyNumberFormat="1" applyFont="1" applyFill="1" applyBorder="1" applyAlignment="1">
      <alignment horizontal="right" vertical="center" wrapText="1"/>
    </xf>
    <xf numFmtId="49" fontId="22" fillId="26" borderId="18" xfId="0" applyNumberFormat="1" applyFont="1" applyFill="1" applyBorder="1" applyAlignment="1">
      <alignment vertical="center" wrapText="1"/>
    </xf>
    <xf numFmtId="0" fontId="23" fillId="30" borderId="13" xfId="0" applyFont="1" applyFill="1" applyBorder="1" applyAlignment="1">
      <alignment horizontal="center" vertical="center" wrapText="1"/>
    </xf>
    <xf numFmtId="0" fontId="22" fillId="24" borderId="13" xfId="0" applyFont="1" applyFill="1" applyBorder="1" applyAlignment="1">
      <alignment vertical="center" wrapText="1"/>
    </xf>
    <xf numFmtId="0" fontId="22" fillId="24" borderId="12" xfId="0" applyFont="1" applyFill="1" applyBorder="1" applyAlignment="1">
      <alignment horizontal="center" vertical="center" wrapText="1"/>
    </xf>
    <xf numFmtId="0" fontId="22" fillId="24" borderId="16" xfId="0" applyFont="1" applyFill="1" applyBorder="1" applyAlignment="1">
      <alignment horizontal="right" vertical="center" wrapText="1"/>
    </xf>
    <xf numFmtId="0" fontId="22" fillId="25" borderId="13" xfId="0" applyFont="1" applyFill="1" applyBorder="1" applyAlignment="1">
      <alignment vertical="center" wrapText="1"/>
    </xf>
    <xf numFmtId="0" fontId="22" fillId="25" borderId="12" xfId="0" applyFont="1" applyFill="1" applyBorder="1" applyAlignment="1">
      <alignment horizontal="center" vertical="center" wrapText="1"/>
    </xf>
    <xf numFmtId="0" fontId="22" fillId="25" borderId="16" xfId="0" applyFont="1" applyFill="1" applyBorder="1" applyAlignment="1">
      <alignment horizontal="right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26" borderId="16" xfId="0" applyFont="1" applyFill="1" applyBorder="1" applyAlignment="1">
      <alignment horizontal="right" vertical="center" wrapText="1"/>
    </xf>
    <xf numFmtId="0" fontId="22" fillId="26" borderId="17" xfId="0" applyFont="1" applyFill="1" applyBorder="1" applyAlignment="1">
      <alignment horizontal="left" vertical="center" wrapText="1"/>
    </xf>
    <xf numFmtId="0" fontId="22" fillId="32" borderId="12" xfId="0" applyFont="1" applyFill="1" applyBorder="1" applyAlignment="1">
      <alignment horizontal="center" vertical="center" wrapText="1"/>
    </xf>
    <xf numFmtId="0" fontId="22" fillId="32" borderId="12" xfId="0" applyFont="1" applyFill="1" applyBorder="1" applyAlignment="1">
      <alignment horizontal="right" vertical="center" wrapText="1"/>
    </xf>
    <xf numFmtId="0" fontId="22" fillId="32" borderId="18" xfId="0" applyFont="1" applyFill="1" applyBorder="1" applyAlignment="1">
      <alignment horizontal="left" vertical="center" wrapText="1"/>
    </xf>
    <xf numFmtId="0" fontId="23" fillId="33" borderId="16" xfId="0" applyFont="1" applyFill="1" applyBorder="1" applyAlignment="1">
      <alignment horizontal="center" vertical="center" wrapText="1"/>
    </xf>
    <xf numFmtId="0" fontId="23" fillId="33" borderId="17" xfId="0" applyFont="1" applyFill="1" applyBorder="1" applyAlignment="1">
      <alignment horizontal="center" vertical="center" wrapText="1"/>
    </xf>
    <xf numFmtId="0" fontId="22" fillId="25" borderId="19" xfId="0" applyFont="1" applyFill="1" applyBorder="1" applyAlignment="1">
      <alignment horizontal="right" vertical="center" wrapText="1"/>
    </xf>
    <xf numFmtId="0" fontId="22" fillId="25" borderId="20" xfId="0" applyFont="1" applyFill="1" applyBorder="1" applyAlignment="1">
      <alignment horizontal="center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2" fillId="0" borderId="20" xfId="0" applyFont="1" applyFill="1" applyBorder="1" applyAlignment="1">
      <alignment horizontal="center" vertical="center" wrapText="1"/>
    </xf>
    <xf numFmtId="0" fontId="22" fillId="0" borderId="21" xfId="0" applyFont="1" applyFill="1" applyBorder="1" applyAlignment="1">
      <alignment horizontal="center" vertical="center" wrapText="1"/>
    </xf>
    <xf numFmtId="0" fontId="22" fillId="27" borderId="16" xfId="0" applyFont="1" applyFill="1" applyBorder="1" applyAlignment="1">
      <alignment horizontal="right" vertical="center" wrapText="1"/>
    </xf>
    <xf numFmtId="49" fontId="22" fillId="0" borderId="13" xfId="0" applyNumberFormat="1" applyFont="1" applyBorder="1" applyAlignment="1">
      <alignment horizontal="center" vertical="center" wrapText="1"/>
    </xf>
    <xf numFmtId="0" fontId="23" fillId="24" borderId="13" xfId="0" applyFont="1" applyFill="1" applyBorder="1" applyAlignment="1">
      <alignment vertical="center" wrapText="1"/>
    </xf>
    <xf numFmtId="0" fontId="23" fillId="24" borderId="12" xfId="0" applyFont="1" applyFill="1" applyBorder="1" applyAlignment="1">
      <alignment horizontal="right" vertical="center" wrapText="1"/>
    </xf>
    <xf numFmtId="0" fontId="23" fillId="24" borderId="22" xfId="0" applyFont="1" applyFill="1" applyBorder="1" applyAlignment="1">
      <alignment vertical="center" wrapText="1"/>
    </xf>
    <xf numFmtId="0" fontId="23" fillId="35" borderId="23" xfId="0" applyFont="1" applyFill="1" applyBorder="1" applyAlignment="1">
      <alignment horizontal="center" vertical="center" wrapText="1"/>
    </xf>
    <xf numFmtId="0" fontId="23" fillId="35" borderId="10" xfId="0" applyFont="1" applyFill="1" applyBorder="1" applyAlignment="1">
      <alignment horizontal="right" vertical="center" wrapText="1"/>
    </xf>
    <xf numFmtId="0" fontId="22" fillId="32" borderId="20" xfId="0" applyFont="1" applyFill="1" applyBorder="1" applyAlignment="1">
      <alignment horizontal="center" vertical="center" wrapText="1"/>
    </xf>
    <xf numFmtId="0" fontId="22" fillId="36" borderId="12" xfId="0" applyFont="1" applyFill="1" applyBorder="1" applyAlignment="1">
      <alignment horizontal="right" vertical="center" wrapText="1"/>
    </xf>
    <xf numFmtId="0" fontId="22" fillId="36" borderId="16" xfId="0" applyFont="1" applyFill="1" applyBorder="1" applyAlignment="1">
      <alignment horizontal="right" vertical="center" wrapText="1"/>
    </xf>
    <xf numFmtId="49" fontId="26" fillId="37" borderId="13" xfId="0" applyNumberFormat="1" applyFont="1" applyFill="1" applyBorder="1" applyAlignment="1">
      <alignment horizontal="center" vertical="center" wrapText="1"/>
    </xf>
    <xf numFmtId="49" fontId="26" fillId="37" borderId="12" xfId="0" applyNumberFormat="1" applyFont="1" applyFill="1" applyBorder="1" applyAlignment="1">
      <alignment horizontal="center" vertical="center" wrapText="1"/>
    </xf>
    <xf numFmtId="0" fontId="26" fillId="37" borderId="12" xfId="0" applyFont="1" applyFill="1" applyBorder="1" applyAlignment="1">
      <alignment horizontal="center" vertical="center" wrapText="1"/>
    </xf>
    <xf numFmtId="0" fontId="26" fillId="37" borderId="18" xfId="0" applyFont="1" applyFill="1" applyBorder="1" applyAlignment="1">
      <alignment horizontal="center" vertical="center" wrapText="1"/>
    </xf>
    <xf numFmtId="49" fontId="26" fillId="37" borderId="18" xfId="0" applyNumberFormat="1" applyFont="1" applyFill="1" applyBorder="1" applyAlignment="1">
      <alignment horizontal="center" vertical="center" wrapText="1"/>
    </xf>
    <xf numFmtId="49" fontId="26" fillId="33" borderId="13" xfId="0" applyNumberFormat="1" applyFont="1" applyFill="1" applyBorder="1" applyAlignment="1">
      <alignment horizontal="center" vertical="center" wrapText="1"/>
    </xf>
    <xf numFmtId="0" fontId="23" fillId="33" borderId="19" xfId="0" applyFont="1" applyFill="1" applyBorder="1" applyAlignment="1">
      <alignment horizontal="center" vertical="center" wrapText="1"/>
    </xf>
    <xf numFmtId="0" fontId="23" fillId="33" borderId="24" xfId="0" applyFont="1" applyFill="1" applyBorder="1" applyAlignment="1">
      <alignment horizontal="center" vertical="center" wrapText="1"/>
    </xf>
    <xf numFmtId="49" fontId="24" fillId="0" borderId="13" xfId="0" applyNumberFormat="1" applyFont="1" applyFill="1" applyBorder="1" applyAlignment="1">
      <alignment horizontal="center" vertical="center" wrapText="1"/>
    </xf>
    <xf numFmtId="49" fontId="24" fillId="32" borderId="13" xfId="0" applyNumberFormat="1" applyFont="1" applyFill="1" applyBorder="1" applyAlignment="1">
      <alignment horizontal="center" vertical="center" wrapText="1"/>
    </xf>
    <xf numFmtId="49" fontId="23" fillId="37" borderId="13" xfId="48" applyNumberFormat="1" applyFont="1" applyFill="1" applyBorder="1" applyAlignment="1">
      <alignment horizontal="center" vertical="center" wrapText="1"/>
    </xf>
    <xf numFmtId="0" fontId="24" fillId="0" borderId="0" xfId="50" applyFont="1" applyFill="1" applyAlignment="1">
      <alignment horizontal="center" vertical="center"/>
    </xf>
    <xf numFmtId="49" fontId="23" fillId="33" borderId="13" xfId="48" applyNumberFormat="1" applyFont="1" applyFill="1" applyBorder="1" applyAlignment="1">
      <alignment horizontal="center" vertical="center" wrapText="1"/>
    </xf>
    <xf numFmtId="49" fontId="22" fillId="24" borderId="13" xfId="0" applyNumberFormat="1" applyFont="1" applyFill="1" applyBorder="1" applyAlignment="1">
      <alignment horizontal="center" vertical="center" wrapText="1"/>
    </xf>
    <xf numFmtId="49" fontId="22" fillId="25" borderId="13" xfId="0" applyNumberFormat="1" applyFont="1" applyFill="1" applyBorder="1" applyAlignment="1">
      <alignment horizontal="center" vertical="center" wrapText="1"/>
    </xf>
    <xf numFmtId="49" fontId="22" fillId="0" borderId="13" xfId="48" applyNumberFormat="1" applyFont="1" applyFill="1" applyBorder="1" applyAlignment="1">
      <alignment horizontal="center" vertical="center" wrapText="1"/>
    </xf>
    <xf numFmtId="0" fontId="23" fillId="37" borderId="13" xfId="0" applyFont="1" applyFill="1" applyBorder="1" applyAlignment="1">
      <alignment vertical="center" wrapText="1"/>
    </xf>
    <xf numFmtId="0" fontId="24" fillId="0" borderId="0" xfId="50" applyFont="1" applyFill="1" applyAlignment="1">
      <alignment vertical="center"/>
    </xf>
    <xf numFmtId="0" fontId="22" fillId="32" borderId="13" xfId="0" applyFont="1" applyFill="1" applyBorder="1" applyAlignment="1">
      <alignment horizontal="left" vertical="center" wrapText="1"/>
    </xf>
    <xf numFmtId="49" fontId="22" fillId="32" borderId="13" xfId="48" applyNumberFormat="1" applyFont="1" applyFill="1" applyBorder="1" applyAlignment="1">
      <alignment horizontal="center" vertical="center" wrapText="1"/>
    </xf>
    <xf numFmtId="0" fontId="22" fillId="0" borderId="20" xfId="0" applyFont="1" applyFill="1" applyBorder="1" applyAlignment="1">
      <alignment horizontal="left" vertical="center" wrapText="1"/>
    </xf>
    <xf numFmtId="49" fontId="24" fillId="34" borderId="13" xfId="0" applyNumberFormat="1" applyFont="1" applyFill="1" applyBorder="1" applyAlignment="1">
      <alignment horizontal="center" vertical="center" wrapText="1"/>
    </xf>
    <xf numFmtId="49" fontId="23" fillId="24" borderId="13" xfId="0" applyNumberFormat="1" applyFont="1" applyFill="1" applyBorder="1" applyAlignment="1">
      <alignment horizontal="center" vertical="center" wrapText="1"/>
    </xf>
    <xf numFmtId="0" fontId="26" fillId="0" borderId="0" xfId="50" applyFont="1" applyFill="1" applyAlignment="1">
      <alignment horizontal="center" vertical="center"/>
    </xf>
    <xf numFmtId="49" fontId="26" fillId="35" borderId="13" xfId="0" applyNumberFormat="1" applyFont="1" applyFill="1" applyBorder="1" applyAlignment="1">
      <alignment horizontal="center" vertical="center" wrapText="1"/>
    </xf>
    <xf numFmtId="0" fontId="24" fillId="32" borderId="13" xfId="0" applyFont="1" applyFill="1" applyBorder="1" applyAlignment="1">
      <alignment vertical="center" wrapText="1"/>
    </xf>
    <xf numFmtId="0" fontId="23" fillId="37" borderId="12" xfId="0" applyFont="1" applyFill="1" applyBorder="1" applyAlignment="1">
      <alignment horizontal="center" vertical="center" wrapText="1"/>
    </xf>
    <xf numFmtId="0" fontId="23" fillId="37" borderId="16" xfId="0" applyFont="1" applyFill="1" applyBorder="1" applyAlignment="1">
      <alignment horizontal="center" vertical="center" wrapText="1"/>
    </xf>
    <xf numFmtId="0" fontId="23" fillId="37" borderId="17" xfId="0" applyFont="1" applyFill="1" applyBorder="1" applyAlignment="1">
      <alignment horizontal="center" vertical="center" wrapText="1"/>
    </xf>
    <xf numFmtId="0" fontId="23" fillId="29" borderId="13" xfId="0" applyFont="1" applyFill="1" applyBorder="1" applyAlignment="1">
      <alignment vertical="center" wrapText="1"/>
    </xf>
    <xf numFmtId="49" fontId="23" fillId="29" borderId="12" xfId="0" applyNumberFormat="1" applyFont="1" applyFill="1" applyBorder="1" applyAlignment="1">
      <alignment horizontal="center" vertical="center" wrapText="1"/>
    </xf>
    <xf numFmtId="49" fontId="23" fillId="30" borderId="12" xfId="0" applyNumberFormat="1" applyFont="1" applyFill="1" applyBorder="1" applyAlignment="1">
      <alignment horizontal="center" vertical="center" wrapText="1"/>
    </xf>
    <xf numFmtId="0" fontId="23" fillId="30" borderId="10" xfId="0" applyFont="1" applyFill="1" applyBorder="1" applyAlignment="1">
      <alignment horizontal="right" vertical="center" wrapText="1"/>
    </xf>
    <xf numFmtId="49" fontId="23" fillId="30" borderId="11" xfId="0" applyNumberFormat="1" applyFont="1" applyFill="1" applyBorder="1" applyAlignment="1">
      <alignment vertical="center" wrapText="1"/>
    </xf>
    <xf numFmtId="0" fontId="23" fillId="37" borderId="18" xfId="0" applyFont="1" applyFill="1" applyBorder="1" applyAlignment="1">
      <alignment horizontal="center" vertical="center" wrapText="1"/>
    </xf>
    <xf numFmtId="2" fontId="24" fillId="25" borderId="12" xfId="55" applyNumberFormat="1" applyFont="1" applyFill="1" applyBorder="1" applyAlignment="1">
      <alignment horizontal="left" vertical="center" wrapText="1"/>
    </xf>
    <xf numFmtId="0" fontId="24" fillId="0" borderId="0" xfId="55" applyFont="1" applyFill="1" applyAlignment="1">
      <alignment vertical="center"/>
    </xf>
    <xf numFmtId="49" fontId="24" fillId="25" borderId="13" xfId="55" applyNumberFormat="1" applyFont="1" applyFill="1" applyBorder="1" applyAlignment="1">
      <alignment horizontal="center" vertical="center" wrapText="1"/>
    </xf>
    <xf numFmtId="0" fontId="23" fillId="30" borderId="19" xfId="0" applyFont="1" applyFill="1" applyBorder="1" applyAlignment="1">
      <alignment horizontal="right" vertical="center" wrapText="1"/>
    </xf>
    <xf numFmtId="49" fontId="23" fillId="30" borderId="24" xfId="0" applyNumberFormat="1" applyFont="1" applyFill="1" applyBorder="1" applyAlignment="1">
      <alignment vertical="center" wrapText="1"/>
    </xf>
    <xf numFmtId="49" fontId="24" fillId="25" borderId="10" xfId="0" applyNumberFormat="1" applyFont="1" applyFill="1" applyBorder="1" applyAlignment="1">
      <alignment horizontal="right" vertical="center" wrapText="1"/>
    </xf>
    <xf numFmtId="49" fontId="24" fillId="25" borderId="11" xfId="0" applyNumberFormat="1" applyFont="1" applyFill="1" applyBorder="1" applyAlignment="1">
      <alignment vertical="center" wrapText="1"/>
    </xf>
    <xf numFmtId="0" fontId="23" fillId="33" borderId="12" xfId="0" applyFont="1" applyFill="1" applyBorder="1" applyAlignment="1">
      <alignment horizontal="center" vertical="center" wrapText="1"/>
    </xf>
    <xf numFmtId="0" fontId="23" fillId="33" borderId="18" xfId="0" applyFont="1" applyFill="1" applyBorder="1" applyAlignment="1">
      <alignment horizontal="center" vertical="center" wrapText="1"/>
    </xf>
    <xf numFmtId="49" fontId="24" fillId="25" borderId="13" xfId="0" applyNumberFormat="1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left" vertical="center" wrapText="1"/>
    </xf>
    <xf numFmtId="0" fontId="26" fillId="33" borderId="13" xfId="0" applyFont="1" applyFill="1" applyBorder="1" applyAlignment="1">
      <alignment horizontal="center" vertical="center" wrapText="1"/>
    </xf>
    <xf numFmtId="0" fontId="26" fillId="37" borderId="13" xfId="0" applyFont="1" applyFill="1" applyBorder="1" applyAlignment="1">
      <alignment vertical="center" wrapText="1"/>
    </xf>
    <xf numFmtId="0" fontId="26" fillId="33" borderId="13" xfId="0" applyFont="1" applyFill="1" applyBorder="1" applyAlignment="1">
      <alignment vertical="center" wrapText="1"/>
    </xf>
    <xf numFmtId="49" fontId="22" fillId="26" borderId="13" xfId="55" applyNumberFormat="1" applyFont="1" applyFill="1" applyBorder="1" applyAlignment="1">
      <alignment horizontal="center" vertical="center" wrapText="1"/>
    </xf>
    <xf numFmtId="0" fontId="26" fillId="35" borderId="13" xfId="0" applyFont="1" applyFill="1" applyBorder="1" applyAlignment="1">
      <alignment vertical="center" wrapText="1"/>
    </xf>
    <xf numFmtId="0" fontId="26" fillId="35" borderId="20" xfId="0" applyFont="1" applyFill="1" applyBorder="1" applyAlignment="1">
      <alignment vertical="center" wrapText="1"/>
    </xf>
    <xf numFmtId="0" fontId="23" fillId="0" borderId="0" xfId="0" applyFont="1" applyFill="1" applyAlignment="1">
      <alignment vertical="center"/>
    </xf>
    <xf numFmtId="49" fontId="26" fillId="35" borderId="12" xfId="0" applyNumberFormat="1" applyFont="1" applyFill="1" applyBorder="1" applyAlignment="1">
      <alignment horizontal="center" vertical="center" wrapText="1"/>
    </xf>
    <xf numFmtId="49" fontId="26" fillId="35" borderId="18" xfId="0" applyNumberFormat="1" applyFont="1" applyFill="1" applyBorder="1" applyAlignment="1">
      <alignment horizontal="center" vertical="center" wrapText="1"/>
    </xf>
    <xf numFmtId="49" fontId="22" fillId="25" borderId="16" xfId="0" applyNumberFormat="1" applyFont="1" applyFill="1" applyBorder="1" applyAlignment="1">
      <alignment horizontal="right" vertical="center" wrapText="1"/>
    </xf>
    <xf numFmtId="49" fontId="22" fillId="25" borderId="17" xfId="0" applyNumberFormat="1" applyFont="1" applyFill="1" applyBorder="1" applyAlignment="1">
      <alignment vertical="center" wrapText="1"/>
    </xf>
    <xf numFmtId="49" fontId="22" fillId="32" borderId="16" xfId="0" applyNumberFormat="1" applyFont="1" applyFill="1" applyBorder="1" applyAlignment="1">
      <alignment horizontal="right" vertical="center" wrapText="1"/>
    </xf>
    <xf numFmtId="49" fontId="22" fillId="32" borderId="17" xfId="0" applyNumberFormat="1" applyFont="1" applyFill="1" applyBorder="1" applyAlignment="1">
      <alignment vertical="center" wrapText="1"/>
    </xf>
    <xf numFmtId="49" fontId="22" fillId="26" borderId="16" xfId="0" applyNumberFormat="1" applyFont="1" applyFill="1" applyBorder="1" applyAlignment="1">
      <alignment horizontal="right" vertical="center" wrapText="1"/>
    </xf>
    <xf numFmtId="49" fontId="22" fillId="26" borderId="17" xfId="0" applyNumberFormat="1" applyFont="1" applyFill="1" applyBorder="1" applyAlignment="1">
      <alignment vertical="center" wrapText="1"/>
    </xf>
    <xf numFmtId="0" fontId="22" fillId="0" borderId="25" xfId="0" applyFont="1" applyFill="1" applyBorder="1" applyAlignment="1">
      <alignment horizontal="left" vertical="center" wrapText="1"/>
    </xf>
    <xf numFmtId="2" fontId="22" fillId="32" borderId="15" xfId="55" applyNumberFormat="1" applyFont="1" applyFill="1" applyBorder="1" applyAlignment="1">
      <alignment horizontal="left" vertical="center" wrapText="1"/>
    </xf>
    <xf numFmtId="0" fontId="22" fillId="0" borderId="13" xfId="0" applyFont="1" applyBorder="1" applyAlignment="1">
      <alignment vertical="center" wrapText="1"/>
    </xf>
    <xf numFmtId="0" fontId="23" fillId="37" borderId="13" xfId="0" applyFont="1" applyFill="1" applyBorder="1" applyAlignment="1">
      <alignment horizontal="center" vertical="center" wrapText="1"/>
    </xf>
    <xf numFmtId="0" fontId="23" fillId="37" borderId="13" xfId="0" applyFont="1" applyFill="1" applyBorder="1" applyAlignment="1">
      <alignment horizontal="left" vertical="center" wrapText="1"/>
    </xf>
    <xf numFmtId="49" fontId="23" fillId="37" borderId="13" xfId="0" applyNumberFormat="1" applyFont="1" applyFill="1" applyBorder="1" applyAlignment="1">
      <alignment horizontal="center" vertical="center" wrapText="1"/>
    </xf>
    <xf numFmtId="165" fontId="23" fillId="37" borderId="13" xfId="0" applyNumberFormat="1" applyFont="1" applyFill="1" applyBorder="1" applyAlignment="1">
      <alignment horizontal="right" vertical="center" wrapText="1"/>
    </xf>
    <xf numFmtId="0" fontId="24" fillId="0" borderId="0" xfId="50" applyFont="1" applyFill="1" applyAlignment="1">
      <alignment vertical="center" wrapText="1"/>
    </xf>
    <xf numFmtId="165" fontId="23" fillId="33" borderId="13" xfId="0" applyNumberFormat="1" applyFont="1" applyFill="1" applyBorder="1" applyAlignment="1">
      <alignment horizontal="right" vertical="center" wrapText="1"/>
    </xf>
    <xf numFmtId="165" fontId="22" fillId="35" borderId="13" xfId="0" applyNumberFormat="1" applyFont="1" applyFill="1" applyBorder="1" applyAlignment="1">
      <alignment horizontal="right" vertical="center" wrapText="1"/>
    </xf>
    <xf numFmtId="0" fontId="24" fillId="25" borderId="0" xfId="0" applyFont="1" applyFill="1" applyAlignment="1">
      <alignment horizontal="left" vertical="center" wrapText="1"/>
    </xf>
    <xf numFmtId="49" fontId="22" fillId="25" borderId="21" xfId="0" applyNumberFormat="1" applyFont="1" applyFill="1" applyBorder="1" applyAlignment="1">
      <alignment horizontal="center" vertical="center" wrapText="1"/>
    </xf>
    <xf numFmtId="49" fontId="22" fillId="34" borderId="16" xfId="0" applyNumberFormat="1" applyFont="1" applyFill="1" applyBorder="1" applyAlignment="1">
      <alignment horizontal="right" vertical="center" wrapText="1"/>
    </xf>
    <xf numFmtId="49" fontId="22" fillId="34" borderId="17" xfId="0" applyNumberFormat="1" applyFont="1" applyFill="1" applyBorder="1" applyAlignment="1">
      <alignment horizontal="left" vertical="center" wrapText="1"/>
    </xf>
    <xf numFmtId="49" fontId="23" fillId="25" borderId="26" xfId="0" applyNumberFormat="1" applyFont="1" applyFill="1" applyBorder="1" applyAlignment="1">
      <alignment horizontal="center" vertical="center" wrapText="1"/>
    </xf>
    <xf numFmtId="165" fontId="22" fillId="34" borderId="13" xfId="0" applyNumberFormat="1" applyFont="1" applyFill="1" applyBorder="1" applyAlignment="1">
      <alignment horizontal="right" vertical="center" wrapText="1"/>
    </xf>
    <xf numFmtId="49" fontId="22" fillId="0" borderId="21" xfId="0" applyNumberFormat="1" applyFont="1" applyFill="1" applyBorder="1" applyAlignment="1">
      <alignment horizontal="center" vertical="center" wrapText="1"/>
    </xf>
    <xf numFmtId="49" fontId="22" fillId="27" borderId="16" xfId="0" applyNumberFormat="1" applyFont="1" applyFill="1" applyBorder="1" applyAlignment="1">
      <alignment horizontal="right" vertical="center" wrapText="1"/>
    </xf>
    <xf numFmtId="49" fontId="22" fillId="27" borderId="17" xfId="0" applyNumberFormat="1" applyFont="1" applyFill="1" applyBorder="1" applyAlignment="1">
      <alignment horizontal="left" vertical="center" wrapText="1"/>
    </xf>
    <xf numFmtId="49" fontId="22" fillId="0" borderId="26" xfId="0" applyNumberFormat="1" applyFont="1" applyFill="1" applyBorder="1" applyAlignment="1">
      <alignment horizontal="center" vertical="center" wrapText="1"/>
    </xf>
    <xf numFmtId="165" fontId="22" fillId="0" borderId="13" xfId="0" applyNumberFormat="1" applyFont="1" applyFill="1" applyBorder="1" applyAlignment="1">
      <alignment horizontal="right" vertical="center" wrapText="1"/>
    </xf>
    <xf numFmtId="0" fontId="22" fillId="32" borderId="26" xfId="0" applyFont="1" applyFill="1" applyBorder="1" applyAlignment="1">
      <alignment horizontal="center" vertical="center" wrapText="1"/>
    </xf>
    <xf numFmtId="49" fontId="22" fillId="32" borderId="21" xfId="0" applyNumberFormat="1" applyFont="1" applyFill="1" applyBorder="1" applyAlignment="1">
      <alignment horizontal="center" vertical="center" wrapText="1"/>
    </xf>
    <xf numFmtId="49" fontId="22" fillId="36" borderId="16" xfId="0" applyNumberFormat="1" applyFont="1" applyFill="1" applyBorder="1" applyAlignment="1">
      <alignment horizontal="right" vertical="center" wrapText="1"/>
    </xf>
    <xf numFmtId="49" fontId="22" fillId="36" borderId="17" xfId="0" applyNumberFormat="1" applyFont="1" applyFill="1" applyBorder="1" applyAlignment="1">
      <alignment horizontal="left" vertical="center" wrapText="1"/>
    </xf>
    <xf numFmtId="49" fontId="22" fillId="32" borderId="26" xfId="0" applyNumberFormat="1" applyFont="1" applyFill="1" applyBorder="1" applyAlignment="1">
      <alignment horizontal="center" vertical="center" wrapText="1"/>
    </xf>
    <xf numFmtId="165" fontId="22" fillId="36" borderId="13" xfId="0" applyNumberFormat="1" applyFont="1" applyFill="1" applyBorder="1" applyAlignment="1">
      <alignment horizontal="right" vertical="center" wrapText="1"/>
    </xf>
    <xf numFmtId="0" fontId="23" fillId="33" borderId="20" xfId="0" applyFont="1" applyFill="1" applyBorder="1" applyAlignment="1">
      <alignment horizontal="center" vertical="center" wrapText="1"/>
    </xf>
    <xf numFmtId="0" fontId="23" fillId="33" borderId="20" xfId="0" applyNumberFormat="1" applyFont="1" applyFill="1" applyBorder="1" applyAlignment="1">
      <alignment horizontal="left" vertical="center" wrapText="1"/>
    </xf>
    <xf numFmtId="49" fontId="23" fillId="33" borderId="21" xfId="0" applyNumberFormat="1" applyFont="1" applyFill="1" applyBorder="1" applyAlignment="1">
      <alignment horizontal="center" vertical="center" wrapText="1"/>
    </xf>
    <xf numFmtId="49" fontId="24" fillId="25" borderId="20" xfId="45" applyNumberFormat="1" applyFont="1" applyFill="1" applyBorder="1" applyAlignment="1">
      <alignment horizontal="center" vertical="center" wrapText="1"/>
    </xf>
    <xf numFmtId="0" fontId="23" fillId="35" borderId="20" xfId="0" applyFont="1" applyFill="1" applyBorder="1" applyAlignment="1">
      <alignment horizontal="left" vertical="center" wrapText="1"/>
    </xf>
    <xf numFmtId="0" fontId="23" fillId="35" borderId="20" xfId="0" applyFont="1" applyFill="1" applyBorder="1" applyAlignment="1">
      <alignment horizontal="center" vertical="center" wrapText="1"/>
    </xf>
    <xf numFmtId="49" fontId="23" fillId="35" borderId="21" xfId="0" applyNumberFormat="1" applyFont="1" applyFill="1" applyBorder="1" applyAlignment="1">
      <alignment horizontal="center" vertical="center" wrapText="1"/>
    </xf>
    <xf numFmtId="49" fontId="23" fillId="35" borderId="12" xfId="0" applyNumberFormat="1" applyFont="1" applyFill="1" applyBorder="1" applyAlignment="1">
      <alignment horizontal="right" vertical="center" wrapText="1"/>
    </xf>
    <xf numFmtId="49" fontId="23" fillId="35" borderId="18" xfId="0" applyNumberFormat="1" applyFont="1" applyFill="1" applyBorder="1" applyAlignment="1">
      <alignment horizontal="left" vertical="center" wrapText="1"/>
    </xf>
    <xf numFmtId="49" fontId="23" fillId="35" borderId="26" xfId="0" applyNumberFormat="1" applyFont="1" applyFill="1" applyBorder="1" applyAlignment="1">
      <alignment horizontal="center" vertical="center" wrapText="1"/>
    </xf>
    <xf numFmtId="165" fontId="23" fillId="35" borderId="13" xfId="0" applyNumberFormat="1" applyFont="1" applyFill="1" applyBorder="1" applyAlignment="1">
      <alignment horizontal="right" vertical="center" wrapText="1"/>
    </xf>
    <xf numFmtId="49" fontId="26" fillId="35" borderId="20" xfId="0" applyNumberFormat="1" applyFont="1" applyFill="1" applyBorder="1" applyAlignment="1">
      <alignment horizontal="center" vertical="center" wrapText="1"/>
    </xf>
    <xf numFmtId="49" fontId="23" fillId="30" borderId="16" xfId="0" applyNumberFormat="1" applyFont="1" applyFill="1" applyBorder="1" applyAlignment="1">
      <alignment horizontal="right" vertical="center" wrapText="1"/>
    </xf>
    <xf numFmtId="49" fontId="23" fillId="30" borderId="17" xfId="0" applyNumberFormat="1" applyFont="1" applyFill="1" applyBorder="1" applyAlignment="1">
      <alignment vertical="center" wrapText="1"/>
    </xf>
    <xf numFmtId="49" fontId="24" fillId="25" borderId="26" xfId="45" applyNumberFormat="1" applyFont="1" applyFill="1" applyBorder="1" applyAlignment="1">
      <alignment horizontal="center" vertical="center" wrapText="1"/>
    </xf>
    <xf numFmtId="0" fontId="23" fillId="35" borderId="21" xfId="0" applyFont="1" applyFill="1" applyBorder="1" applyAlignment="1">
      <alignment horizontal="left" vertical="center" wrapText="1"/>
    </xf>
    <xf numFmtId="0" fontId="24" fillId="25" borderId="13" xfId="0" applyFont="1" applyFill="1" applyBorder="1" applyAlignment="1">
      <alignment horizontal="left" vertical="center" wrapText="1"/>
    </xf>
    <xf numFmtId="0" fontId="24" fillId="32" borderId="0" xfId="0" applyFont="1" applyFill="1" applyAlignment="1">
      <alignment vertical="center" wrapText="1"/>
    </xf>
    <xf numFmtId="49" fontId="24" fillId="32" borderId="27" xfId="45" applyNumberFormat="1" applyFont="1" applyFill="1" applyBorder="1" applyAlignment="1">
      <alignment horizontal="center" vertical="center" wrapText="1"/>
    </xf>
    <xf numFmtId="49" fontId="24" fillId="32" borderId="28" xfId="45" applyNumberFormat="1" applyFont="1" applyFill="1" applyBorder="1" applyAlignment="1">
      <alignment horizontal="center" vertical="center" wrapText="1"/>
    </xf>
    <xf numFmtId="49" fontId="24" fillId="0" borderId="21" xfId="45" applyNumberFormat="1" applyFont="1" applyFill="1" applyBorder="1" applyAlignment="1">
      <alignment horizontal="center" vertical="center" wrapText="1"/>
    </xf>
    <xf numFmtId="0" fontId="23" fillId="30" borderId="12" xfId="0" applyFont="1" applyFill="1" applyBorder="1" applyAlignment="1">
      <alignment vertical="center" wrapText="1"/>
    </xf>
    <xf numFmtId="0" fontId="23" fillId="29" borderId="12" xfId="0" applyFont="1" applyFill="1" applyBorder="1" applyAlignment="1">
      <alignment vertical="center" wrapText="1"/>
    </xf>
    <xf numFmtId="0" fontId="22" fillId="26" borderId="10" xfId="0" applyFont="1" applyFill="1" applyBorder="1" applyAlignment="1">
      <alignment horizontal="right" vertical="center" wrapText="1"/>
    </xf>
    <xf numFmtId="0" fontId="22" fillId="25" borderId="10" xfId="0" applyFont="1" applyFill="1" applyBorder="1" applyAlignment="1">
      <alignment horizontal="right" vertical="center" wrapText="1"/>
    </xf>
    <xf numFmtId="0" fontId="22" fillId="32" borderId="10" xfId="0" applyFont="1" applyFill="1" applyBorder="1" applyAlignment="1">
      <alignment horizontal="right" vertical="center" wrapText="1"/>
    </xf>
    <xf numFmtId="0" fontId="23" fillId="24" borderId="12" xfId="0" applyFont="1" applyFill="1" applyBorder="1" applyAlignment="1">
      <alignment vertical="center" wrapText="1"/>
    </xf>
    <xf numFmtId="0" fontId="22" fillId="25" borderId="12" xfId="0" applyFont="1" applyFill="1" applyBorder="1" applyAlignment="1">
      <alignment horizontal="left" vertical="center" wrapText="1"/>
    </xf>
    <xf numFmtId="0" fontId="22" fillId="32" borderId="12" xfId="0" applyFont="1" applyFill="1" applyBorder="1" applyAlignment="1">
      <alignment horizontal="left" vertical="center" wrapText="1"/>
    </xf>
    <xf numFmtId="0" fontId="23" fillId="29" borderId="13" xfId="0" applyFont="1" applyFill="1" applyBorder="1" applyAlignment="1">
      <alignment horizontal="center" vertical="center" wrapText="1"/>
    </xf>
    <xf numFmtId="0" fontId="23" fillId="24" borderId="10" xfId="0" applyFont="1" applyFill="1" applyBorder="1" applyAlignment="1">
      <alignment horizontal="right" vertical="center" wrapText="1"/>
    </xf>
    <xf numFmtId="0" fontId="23" fillId="29" borderId="12" xfId="0" applyFont="1" applyFill="1" applyBorder="1" applyAlignment="1">
      <alignment horizontal="right" vertical="center" wrapText="1"/>
    </xf>
    <xf numFmtId="49" fontId="23" fillId="29" borderId="18" xfId="0" applyNumberFormat="1" applyFont="1" applyFill="1" applyBorder="1" applyAlignment="1">
      <alignment vertical="center" wrapText="1"/>
    </xf>
    <xf numFmtId="49" fontId="23" fillId="30" borderId="15" xfId="0" applyNumberFormat="1" applyFont="1" applyFill="1" applyBorder="1" applyAlignment="1">
      <alignment horizontal="center" vertical="center" wrapText="1"/>
    </xf>
    <xf numFmtId="0" fontId="23" fillId="30" borderId="12" xfId="0" applyFont="1" applyFill="1" applyBorder="1" applyAlignment="1">
      <alignment horizontal="right" vertical="center" wrapText="1"/>
    </xf>
    <xf numFmtId="49" fontId="23" fillId="30" borderId="18" xfId="0" applyNumberFormat="1" applyFont="1" applyFill="1" applyBorder="1" applyAlignment="1">
      <alignment vertical="center" wrapText="1"/>
    </xf>
    <xf numFmtId="0" fontId="30" fillId="0" borderId="0" xfId="0" applyFont="1" applyFill="1" applyAlignment="1">
      <alignment vertical="center"/>
    </xf>
    <xf numFmtId="0" fontId="23" fillId="38" borderId="13" xfId="0" applyFont="1" applyFill="1" applyBorder="1" applyAlignment="1">
      <alignment vertical="center" wrapText="1"/>
    </xf>
    <xf numFmtId="49" fontId="23" fillId="38" borderId="13" xfId="0" applyNumberFormat="1" applyFont="1" applyFill="1" applyBorder="1" applyAlignment="1">
      <alignment horizontal="center" vertical="center" wrapText="1"/>
    </xf>
    <xf numFmtId="49" fontId="23" fillId="38" borderId="12" xfId="0" applyNumberFormat="1" applyFont="1" applyFill="1" applyBorder="1" applyAlignment="1">
      <alignment horizontal="center" vertical="center" wrapText="1"/>
    </xf>
    <xf numFmtId="49" fontId="23" fillId="38" borderId="16" xfId="0" applyNumberFormat="1" applyFont="1" applyFill="1" applyBorder="1" applyAlignment="1">
      <alignment horizontal="center" vertical="center" wrapText="1"/>
    </xf>
    <xf numFmtId="49" fontId="23" fillId="38" borderId="17" xfId="0" applyNumberFormat="1" applyFont="1" applyFill="1" applyBorder="1" applyAlignment="1">
      <alignment horizontal="center" vertical="center" wrapText="1"/>
    </xf>
    <xf numFmtId="49" fontId="23" fillId="38" borderId="18" xfId="0" applyNumberFormat="1" applyFont="1" applyFill="1" applyBorder="1" applyAlignment="1">
      <alignment horizontal="center" vertical="center" wrapText="1"/>
    </xf>
    <xf numFmtId="165" fontId="23" fillId="38" borderId="13" xfId="0" applyNumberFormat="1" applyFont="1" applyFill="1" applyBorder="1" applyAlignment="1">
      <alignment horizontal="right" vertical="center" wrapText="1"/>
    </xf>
    <xf numFmtId="0" fontId="30" fillId="0" borderId="0" xfId="0" applyFont="1" applyFill="1" applyAlignment="1">
      <alignment vertical="center" wrapText="1"/>
    </xf>
    <xf numFmtId="0" fontId="30" fillId="0" borderId="0" xfId="0" applyFont="1" applyAlignment="1">
      <alignment vertical="center" wrapText="1"/>
    </xf>
    <xf numFmtId="0" fontId="23" fillId="39" borderId="13" xfId="0" applyFont="1" applyFill="1" applyBorder="1" applyAlignment="1">
      <alignment vertical="center" wrapText="1"/>
    </xf>
    <xf numFmtId="49" fontId="23" fillId="39" borderId="13" xfId="0" applyNumberFormat="1" applyFont="1" applyFill="1" applyBorder="1" applyAlignment="1">
      <alignment horizontal="center" vertical="center" wrapText="1"/>
    </xf>
    <xf numFmtId="49" fontId="23" fillId="39" borderId="12" xfId="0" applyNumberFormat="1" applyFont="1" applyFill="1" applyBorder="1" applyAlignment="1">
      <alignment horizontal="center" vertical="center" wrapText="1"/>
    </xf>
    <xf numFmtId="49" fontId="23" fillId="39" borderId="16" xfId="0" applyNumberFormat="1" applyFont="1" applyFill="1" applyBorder="1" applyAlignment="1">
      <alignment horizontal="center" vertical="center" wrapText="1"/>
    </xf>
    <xf numFmtId="49" fontId="23" fillId="39" borderId="17" xfId="0" applyNumberFormat="1" applyFont="1" applyFill="1" applyBorder="1" applyAlignment="1">
      <alignment horizontal="center" vertical="center" wrapText="1"/>
    </xf>
    <xf numFmtId="49" fontId="23" fillId="39" borderId="18" xfId="0" applyNumberFormat="1" applyFont="1" applyFill="1" applyBorder="1" applyAlignment="1">
      <alignment horizontal="center" vertical="center" wrapText="1"/>
    </xf>
    <xf numFmtId="165" fontId="23" fillId="39" borderId="13" xfId="0" applyNumberFormat="1" applyFont="1" applyFill="1" applyBorder="1" applyAlignment="1">
      <alignment horizontal="right" vertical="center" wrapText="1"/>
    </xf>
    <xf numFmtId="49" fontId="23" fillId="37" borderId="12" xfId="0" applyNumberFormat="1" applyFont="1" applyFill="1" applyBorder="1" applyAlignment="1">
      <alignment horizontal="center" vertical="center" wrapText="1"/>
    </xf>
    <xf numFmtId="49" fontId="23" fillId="37" borderId="16" xfId="0" applyNumberFormat="1" applyFont="1" applyFill="1" applyBorder="1" applyAlignment="1">
      <alignment horizontal="center" vertical="center" wrapText="1"/>
    </xf>
    <xf numFmtId="49" fontId="23" fillId="37" borderId="17" xfId="0" applyNumberFormat="1" applyFont="1" applyFill="1" applyBorder="1" applyAlignment="1">
      <alignment horizontal="center" vertical="center" wrapText="1"/>
    </xf>
    <xf numFmtId="49" fontId="23" fillId="37" borderId="18" xfId="0" applyNumberFormat="1" applyFont="1" applyFill="1" applyBorder="1" applyAlignment="1">
      <alignment horizontal="center" vertical="center" wrapText="1"/>
    </xf>
    <xf numFmtId="49" fontId="23" fillId="33" borderId="13" xfId="0" applyNumberFormat="1" applyFont="1" applyFill="1" applyBorder="1" applyAlignment="1">
      <alignment horizontal="center" vertical="center" wrapText="1"/>
    </xf>
    <xf numFmtId="49" fontId="23" fillId="33" borderId="12" xfId="0" applyNumberFormat="1" applyFont="1" applyFill="1" applyBorder="1" applyAlignment="1">
      <alignment horizontal="center" vertical="center" wrapText="1"/>
    </xf>
    <xf numFmtId="49" fontId="23" fillId="33" borderId="16" xfId="0" applyNumberFormat="1" applyFont="1" applyFill="1" applyBorder="1" applyAlignment="1">
      <alignment horizontal="center" vertical="center" wrapText="1"/>
    </xf>
    <xf numFmtId="49" fontId="23" fillId="33" borderId="17" xfId="0" applyNumberFormat="1" applyFont="1" applyFill="1" applyBorder="1" applyAlignment="1">
      <alignment horizontal="center" vertical="center" wrapText="1"/>
    </xf>
    <xf numFmtId="49" fontId="23" fillId="33" borderId="18" xfId="0" applyNumberFormat="1" applyFont="1" applyFill="1" applyBorder="1" applyAlignment="1">
      <alignment horizontal="center" vertical="center" wrapText="1"/>
    </xf>
    <xf numFmtId="49" fontId="26" fillId="24" borderId="13" xfId="55" applyNumberFormat="1" applyFont="1" applyFill="1" applyBorder="1" applyAlignment="1">
      <alignment horizontal="center" vertical="center" wrapText="1"/>
    </xf>
    <xf numFmtId="49" fontId="26" fillId="24" borderId="12" xfId="55" applyNumberFormat="1" applyFont="1" applyFill="1" applyBorder="1" applyAlignment="1">
      <alignment horizontal="center" vertical="center" wrapText="1"/>
    </xf>
    <xf numFmtId="49" fontId="26" fillId="24" borderId="18" xfId="55" applyNumberFormat="1" applyFont="1" applyFill="1" applyBorder="1" applyAlignment="1">
      <alignment horizontal="center" vertical="center" wrapText="1"/>
    </xf>
    <xf numFmtId="165" fontId="26" fillId="24" borderId="13" xfId="55" applyNumberFormat="1" applyFont="1" applyFill="1" applyBorder="1" applyAlignment="1">
      <alignment vertical="center" wrapText="1"/>
    </xf>
    <xf numFmtId="0" fontId="24" fillId="0" borderId="0" xfId="55" applyFont="1" applyFill="1" applyAlignment="1">
      <alignment vertical="center" wrapText="1"/>
    </xf>
    <xf numFmtId="0" fontId="24" fillId="0" borderId="0" xfId="55" applyFont="1" applyAlignment="1">
      <alignment vertical="center" wrapText="1"/>
    </xf>
    <xf numFmtId="49" fontId="24" fillId="25" borderId="12" xfId="55" applyNumberFormat="1" applyFont="1" applyFill="1" applyBorder="1" applyAlignment="1">
      <alignment horizontal="center" vertical="center" wrapText="1"/>
    </xf>
    <xf numFmtId="49" fontId="24" fillId="25" borderId="18" xfId="55" applyNumberFormat="1" applyFont="1" applyFill="1" applyBorder="1" applyAlignment="1">
      <alignment horizontal="center" vertical="center" wrapText="1"/>
    </xf>
    <xf numFmtId="165" fontId="24" fillId="25" borderId="13" xfId="55" applyNumberFormat="1" applyFont="1" applyFill="1" applyBorder="1" applyAlignment="1">
      <alignment vertical="center" wrapText="1"/>
    </xf>
    <xf numFmtId="0" fontId="28" fillId="0" borderId="0" xfId="55" applyFont="1" applyFill="1" applyAlignment="1">
      <alignment vertical="center" wrapText="1"/>
    </xf>
    <xf numFmtId="0" fontId="28" fillId="0" borderId="0" xfId="55" applyFont="1" applyAlignment="1">
      <alignment vertical="center" wrapText="1"/>
    </xf>
    <xf numFmtId="49" fontId="24" fillId="32" borderId="12" xfId="55" applyNumberFormat="1" applyFont="1" applyFill="1" applyBorder="1" applyAlignment="1">
      <alignment horizontal="center" vertical="center" wrapText="1"/>
    </xf>
    <xf numFmtId="49" fontId="24" fillId="32" borderId="18" xfId="55" applyNumberFormat="1" applyFont="1" applyFill="1" applyBorder="1" applyAlignment="1">
      <alignment horizontal="center" vertical="center" wrapText="1"/>
    </xf>
    <xf numFmtId="165" fontId="24" fillId="32" borderId="13" xfId="55" applyNumberFormat="1" applyFont="1" applyFill="1" applyBorder="1" applyAlignment="1">
      <alignment vertical="center" wrapText="1"/>
    </xf>
    <xf numFmtId="49" fontId="22" fillId="0" borderId="12" xfId="0" applyNumberFormat="1" applyFont="1" applyFill="1" applyBorder="1" applyAlignment="1">
      <alignment horizontal="center" vertical="center" wrapText="1"/>
    </xf>
    <xf numFmtId="49" fontId="24" fillId="0" borderId="18" xfId="55" applyNumberFormat="1" applyFont="1" applyFill="1" applyBorder="1" applyAlignment="1">
      <alignment horizontal="center" vertical="center" wrapText="1"/>
    </xf>
    <xf numFmtId="165" fontId="24" fillId="0" borderId="13" xfId="55" applyNumberFormat="1" applyFont="1" applyFill="1" applyBorder="1" applyAlignment="1">
      <alignment vertical="center" wrapText="1"/>
    </xf>
    <xf numFmtId="49" fontId="23" fillId="30" borderId="18" xfId="0" applyNumberFormat="1" applyFont="1" applyFill="1" applyBorder="1" applyAlignment="1">
      <alignment horizontal="left" vertical="center" wrapText="1"/>
    </xf>
    <xf numFmtId="49" fontId="23" fillId="30" borderId="18" xfId="0" applyNumberFormat="1" applyFont="1" applyFill="1" applyBorder="1" applyAlignment="1">
      <alignment horizontal="center" vertical="center" wrapText="1"/>
    </xf>
    <xf numFmtId="165" fontId="23" fillId="30" borderId="13" xfId="0" applyNumberFormat="1" applyFont="1" applyFill="1" applyBorder="1" applyAlignment="1">
      <alignment horizontal="right" vertical="center" wrapText="1"/>
    </xf>
    <xf numFmtId="165" fontId="22" fillId="0" borderId="13" xfId="0" applyNumberFormat="1" applyFont="1" applyFill="1" applyBorder="1" applyAlignment="1">
      <alignment vertical="center" wrapText="1"/>
    </xf>
    <xf numFmtId="0" fontId="23" fillId="33" borderId="12" xfId="0" applyFont="1" applyFill="1" applyBorder="1" applyAlignment="1">
      <alignment horizontal="left" vertical="center" wrapText="1"/>
    </xf>
    <xf numFmtId="49" fontId="22" fillId="33" borderId="13" xfId="0" applyNumberFormat="1" applyFont="1" applyFill="1" applyBorder="1" applyAlignment="1">
      <alignment horizontal="center" vertical="center" wrapText="1"/>
    </xf>
    <xf numFmtId="0" fontId="26" fillId="24" borderId="0" xfId="0" applyFont="1" applyFill="1" applyAlignment="1">
      <alignment vertical="center" wrapText="1"/>
    </xf>
    <xf numFmtId="49" fontId="23" fillId="35" borderId="29" xfId="0" applyNumberFormat="1" applyFont="1" applyFill="1" applyBorder="1" applyAlignment="1">
      <alignment horizontal="center" vertical="center" wrapText="1"/>
    </xf>
    <xf numFmtId="49" fontId="23" fillId="35" borderId="20" xfId="0" applyNumberFormat="1" applyFont="1" applyFill="1" applyBorder="1" applyAlignment="1">
      <alignment horizontal="center" vertical="center" wrapText="1"/>
    </xf>
    <xf numFmtId="49" fontId="23" fillId="35" borderId="16" xfId="0" applyNumberFormat="1" applyFont="1" applyFill="1" applyBorder="1" applyAlignment="1">
      <alignment horizontal="right" vertical="center" wrapText="1"/>
    </xf>
    <xf numFmtId="49" fontId="23" fillId="35" borderId="17" xfId="0" applyNumberFormat="1" applyFont="1" applyFill="1" applyBorder="1" applyAlignment="1">
      <alignment horizontal="left" vertical="center" wrapText="1"/>
    </xf>
    <xf numFmtId="0" fontId="22" fillId="27" borderId="21" xfId="0" applyFont="1" applyFill="1" applyBorder="1" applyAlignment="1">
      <alignment horizontal="left" vertical="center" wrapText="1"/>
    </xf>
    <xf numFmtId="49" fontId="22" fillId="35" borderId="17" xfId="0" applyNumberFormat="1" applyFont="1" applyFill="1" applyBorder="1" applyAlignment="1">
      <alignment horizontal="left" vertical="center" wrapText="1"/>
    </xf>
    <xf numFmtId="49" fontId="22" fillId="24" borderId="18" xfId="0" applyNumberFormat="1" applyFont="1" applyFill="1" applyBorder="1" applyAlignment="1">
      <alignment horizontal="center" vertical="center" wrapText="1"/>
    </xf>
    <xf numFmtId="49" fontId="22" fillId="25" borderId="17" xfId="0" applyNumberFormat="1" applyFont="1" applyFill="1" applyBorder="1" applyAlignment="1">
      <alignment horizontal="left" vertical="center" wrapText="1"/>
    </xf>
    <xf numFmtId="49" fontId="22" fillId="25" borderId="18" xfId="0" applyNumberFormat="1" applyFont="1" applyFill="1" applyBorder="1" applyAlignment="1">
      <alignment horizontal="center" vertical="center" wrapText="1"/>
    </xf>
    <xf numFmtId="49" fontId="22" fillId="32" borderId="18" xfId="0" applyNumberFormat="1" applyFont="1" applyFill="1" applyBorder="1" applyAlignment="1">
      <alignment horizontal="center" vertical="center" wrapText="1"/>
    </xf>
    <xf numFmtId="49" fontId="23" fillId="24" borderId="12" xfId="0" applyNumberFormat="1" applyFont="1" applyFill="1" applyBorder="1" applyAlignment="1">
      <alignment horizontal="center" vertical="center" wrapText="1"/>
    </xf>
    <xf numFmtId="49" fontId="23" fillId="24" borderId="18" xfId="0" applyNumberFormat="1" applyFont="1" applyFill="1" applyBorder="1" applyAlignment="1">
      <alignment horizontal="center" vertical="center" wrapText="1"/>
    </xf>
    <xf numFmtId="0" fontId="26" fillId="0" borderId="0" xfId="50" applyFont="1" applyFill="1" applyAlignment="1">
      <alignment vertical="center" wrapText="1"/>
    </xf>
    <xf numFmtId="49" fontId="22" fillId="25" borderId="12" xfId="0" applyNumberFormat="1" applyFont="1" applyFill="1" applyBorder="1" applyAlignment="1">
      <alignment horizontal="center" vertical="center" wrapText="1"/>
    </xf>
    <xf numFmtId="49" fontId="22" fillId="25" borderId="11" xfId="0" applyNumberFormat="1" applyFont="1" applyFill="1" applyBorder="1" applyAlignment="1">
      <alignment horizontal="center" vertical="center" wrapText="1"/>
    </xf>
    <xf numFmtId="165" fontId="22" fillId="34" borderId="22" xfId="0" applyNumberFormat="1" applyFont="1" applyFill="1" applyBorder="1" applyAlignment="1">
      <alignment horizontal="right" vertical="center" wrapText="1"/>
    </xf>
    <xf numFmtId="49" fontId="22" fillId="32" borderId="22" xfId="0" applyNumberFormat="1" applyFont="1" applyFill="1" applyBorder="1" applyAlignment="1">
      <alignment horizontal="center" vertical="center" wrapText="1"/>
    </xf>
    <xf numFmtId="49" fontId="22" fillId="32" borderId="10" xfId="0" applyNumberFormat="1" applyFont="1" applyFill="1" applyBorder="1" applyAlignment="1">
      <alignment horizontal="center" vertical="center" wrapText="1"/>
    </xf>
    <xf numFmtId="49" fontId="22" fillId="32" borderId="11" xfId="0" applyNumberFormat="1" applyFont="1" applyFill="1" applyBorder="1" applyAlignment="1">
      <alignment horizontal="center" vertical="center" wrapText="1"/>
    </xf>
    <xf numFmtId="165" fontId="22" fillId="36" borderId="22" xfId="0" applyNumberFormat="1" applyFont="1" applyFill="1" applyBorder="1" applyAlignment="1">
      <alignment horizontal="right" vertical="center" wrapText="1"/>
    </xf>
    <xf numFmtId="0" fontId="22" fillId="0" borderId="21" xfId="0" applyFont="1" applyFill="1" applyBorder="1" applyAlignment="1">
      <alignment horizontal="left" vertical="center" wrapText="1"/>
    </xf>
    <xf numFmtId="49" fontId="22" fillId="34" borderId="24" xfId="0" applyNumberFormat="1" applyFont="1" applyFill="1" applyBorder="1" applyAlignment="1">
      <alignment horizontal="left" vertical="center" wrapText="1"/>
    </xf>
    <xf numFmtId="49" fontId="26" fillId="32" borderId="18" xfId="50" applyNumberFormat="1" applyFont="1" applyFill="1" applyBorder="1" applyAlignment="1">
      <alignment horizontal="center" vertical="center" wrapText="1"/>
    </xf>
    <xf numFmtId="165" fontId="26" fillId="32" borderId="13" xfId="50" applyNumberFormat="1" applyFont="1" applyFill="1" applyBorder="1" applyAlignment="1">
      <alignment vertical="center" wrapText="1"/>
    </xf>
    <xf numFmtId="0" fontId="22" fillId="0" borderId="30" xfId="0" applyFont="1" applyFill="1" applyBorder="1" applyAlignment="1">
      <alignment horizontal="left" vertical="center" wrapText="1"/>
    </xf>
    <xf numFmtId="49" fontId="23" fillId="35" borderId="11" xfId="0" applyNumberFormat="1" applyFont="1" applyFill="1" applyBorder="1" applyAlignment="1">
      <alignment horizontal="left" vertical="center" wrapText="1"/>
    </xf>
    <xf numFmtId="49" fontId="23" fillId="35" borderId="27" xfId="0" applyNumberFormat="1" applyFont="1" applyFill="1" applyBorder="1" applyAlignment="1">
      <alignment horizontal="center" vertical="center" wrapText="1"/>
    </xf>
    <xf numFmtId="165" fontId="23" fillId="35" borderId="22" xfId="0" applyNumberFormat="1" applyFont="1" applyFill="1" applyBorder="1" applyAlignment="1">
      <alignment horizontal="right" vertical="center" wrapText="1"/>
    </xf>
    <xf numFmtId="49" fontId="22" fillId="25" borderId="20" xfId="0" applyNumberFormat="1" applyFont="1" applyFill="1" applyBorder="1" applyAlignment="1">
      <alignment horizontal="center" vertical="center" wrapText="1"/>
    </xf>
    <xf numFmtId="49" fontId="22" fillId="34" borderId="18" xfId="0" applyNumberFormat="1" applyFont="1" applyFill="1" applyBorder="1" applyAlignment="1">
      <alignment horizontal="left" vertical="center" wrapText="1"/>
    </xf>
    <xf numFmtId="49" fontId="22" fillId="25" borderId="26" xfId="0" applyNumberFormat="1" applyFont="1" applyFill="1" applyBorder="1" applyAlignment="1">
      <alignment horizontal="center" vertical="center" wrapText="1"/>
    </xf>
    <xf numFmtId="49" fontId="22" fillId="36" borderId="18" xfId="0" applyNumberFormat="1" applyFont="1" applyFill="1" applyBorder="1" applyAlignment="1">
      <alignment horizontal="left" vertical="center" wrapText="1"/>
    </xf>
    <xf numFmtId="165" fontId="22" fillId="0" borderId="15" xfId="0" applyNumberFormat="1" applyFont="1" applyFill="1" applyBorder="1" applyAlignment="1">
      <alignment horizontal="right" vertical="center" wrapText="1"/>
    </xf>
    <xf numFmtId="0" fontId="26" fillId="24" borderId="12" xfId="0" applyFont="1" applyFill="1" applyBorder="1" applyAlignment="1">
      <alignment vertical="center" wrapText="1"/>
    </xf>
    <xf numFmtId="49" fontId="23" fillId="35" borderId="31" xfId="0" applyNumberFormat="1" applyFont="1" applyFill="1" applyBorder="1" applyAlignment="1">
      <alignment horizontal="center" vertical="center" wrapText="1"/>
    </xf>
    <xf numFmtId="49" fontId="23" fillId="35" borderId="32" xfId="0" applyNumberFormat="1" applyFont="1" applyFill="1" applyBorder="1" applyAlignment="1">
      <alignment horizontal="center" vertical="center" wrapText="1"/>
    </xf>
    <xf numFmtId="0" fontId="24" fillId="25" borderId="13" xfId="0" applyFont="1" applyFill="1" applyBorder="1" applyAlignment="1">
      <alignment vertical="center" wrapText="1"/>
    </xf>
    <xf numFmtId="49" fontId="22" fillId="34" borderId="13" xfId="0" applyNumberFormat="1" applyFont="1" applyFill="1" applyBorder="1" applyAlignment="1">
      <alignment horizontal="center" vertical="center" wrapText="1"/>
    </xf>
    <xf numFmtId="49" fontId="22" fillId="34" borderId="12" xfId="0" applyNumberFormat="1" applyFont="1" applyFill="1" applyBorder="1" applyAlignment="1">
      <alignment horizontal="right" vertical="center" wrapText="1"/>
    </xf>
    <xf numFmtId="49" fontId="22" fillId="34" borderId="33" xfId="0" applyNumberFormat="1" applyFont="1" applyFill="1" applyBorder="1" applyAlignment="1">
      <alignment horizontal="center" vertical="center" wrapText="1"/>
    </xf>
    <xf numFmtId="165" fontId="22" fillId="32" borderId="13" xfId="0" applyNumberFormat="1" applyFont="1" applyFill="1" applyBorder="1" applyAlignment="1">
      <alignment horizontal="right" vertical="center" wrapText="1"/>
    </xf>
    <xf numFmtId="0" fontId="22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165" fontId="22" fillId="0" borderId="13" xfId="0" applyNumberFormat="1" applyFont="1" applyBorder="1" applyAlignment="1">
      <alignment horizontal="right" vertical="center" wrapText="1"/>
    </xf>
    <xf numFmtId="165" fontId="22" fillId="0" borderId="0" xfId="0" applyNumberFormat="1" applyFont="1" applyAlignment="1">
      <alignment vertical="center" wrapText="1"/>
    </xf>
    <xf numFmtId="165" fontId="22" fillId="26" borderId="13" xfId="0" applyNumberFormat="1" applyFont="1" applyFill="1" applyBorder="1" applyAlignment="1">
      <alignment horizontal="right" vertical="center" wrapText="1"/>
    </xf>
    <xf numFmtId="49" fontId="26" fillId="29" borderId="0" xfId="50" applyNumberFormat="1" applyFont="1" applyFill="1" applyAlignment="1">
      <alignment horizontal="center" vertical="center" wrapText="1"/>
    </xf>
    <xf numFmtId="49" fontId="22" fillId="36" borderId="12" xfId="0" applyNumberFormat="1" applyFont="1" applyFill="1" applyBorder="1" applyAlignment="1">
      <alignment horizontal="right" vertical="center" wrapText="1"/>
    </xf>
    <xf numFmtId="49" fontId="22" fillId="27" borderId="12" xfId="0" applyNumberFormat="1" applyFont="1" applyFill="1" applyBorder="1" applyAlignment="1">
      <alignment horizontal="right" vertical="center" wrapText="1"/>
    </xf>
    <xf numFmtId="49" fontId="22" fillId="27" borderId="18" xfId="0" applyNumberFormat="1" applyFont="1" applyFill="1" applyBorder="1" applyAlignment="1">
      <alignment horizontal="left" vertical="center" wrapText="1"/>
    </xf>
    <xf numFmtId="165" fontId="26" fillId="37" borderId="13" xfId="48" applyNumberFormat="1" applyFont="1" applyFill="1" applyBorder="1" applyAlignment="1">
      <alignment vertical="center" wrapText="1"/>
    </xf>
    <xf numFmtId="0" fontId="24" fillId="0" borderId="0" xfId="50" applyFont="1" applyFill="1" applyAlignment="1">
      <alignment horizontal="center" vertical="center" wrapText="1"/>
    </xf>
    <xf numFmtId="165" fontId="23" fillId="24" borderId="13" xfId="0" applyNumberFormat="1" applyFont="1" applyFill="1" applyBorder="1" applyAlignment="1">
      <alignment horizontal="right" vertical="center" wrapText="1"/>
    </xf>
    <xf numFmtId="0" fontId="26" fillId="0" borderId="0" xfId="50" applyFont="1" applyFill="1" applyAlignment="1">
      <alignment horizontal="center" vertical="center" wrapText="1"/>
    </xf>
    <xf numFmtId="165" fontId="22" fillId="25" borderId="13" xfId="0" applyNumberFormat="1" applyFont="1" applyFill="1" applyBorder="1" applyAlignment="1">
      <alignment horizontal="right" vertical="center" wrapText="1"/>
    </xf>
    <xf numFmtId="0" fontId="26" fillId="33" borderId="13" xfId="0" applyFont="1" applyFill="1" applyBorder="1" applyAlignment="1">
      <alignment horizontal="left" vertical="center" wrapText="1"/>
    </xf>
    <xf numFmtId="0" fontId="26" fillId="35" borderId="20" xfId="0" applyFont="1" applyFill="1" applyBorder="1" applyAlignment="1">
      <alignment horizontal="left" vertical="center" wrapText="1"/>
    </xf>
    <xf numFmtId="0" fontId="24" fillId="34" borderId="0" xfId="0" applyFont="1" applyFill="1" applyBorder="1" applyAlignment="1">
      <alignment horizontal="left" vertical="center" wrapText="1"/>
    </xf>
    <xf numFmtId="49" fontId="26" fillId="25" borderId="18" xfId="50" applyNumberFormat="1" applyFont="1" applyFill="1" applyBorder="1" applyAlignment="1">
      <alignment horizontal="center" vertical="center" wrapText="1"/>
    </xf>
    <xf numFmtId="165" fontId="24" fillId="25" borderId="13" xfId="50" applyNumberFormat="1" applyFont="1" applyFill="1" applyBorder="1" applyAlignment="1">
      <alignment vertical="center" wrapText="1"/>
    </xf>
    <xf numFmtId="49" fontId="24" fillId="26" borderId="13" xfId="55" applyNumberFormat="1" applyFont="1" applyFill="1" applyBorder="1" applyAlignment="1">
      <alignment horizontal="center" vertical="center" wrapText="1"/>
    </xf>
    <xf numFmtId="49" fontId="24" fillId="26" borderId="12" xfId="55" applyNumberFormat="1" applyFont="1" applyFill="1" applyBorder="1" applyAlignment="1">
      <alignment horizontal="center" vertical="center" wrapText="1"/>
    </xf>
    <xf numFmtId="49" fontId="24" fillId="0" borderId="18" xfId="50" applyNumberFormat="1" applyFont="1" applyFill="1" applyBorder="1" applyAlignment="1">
      <alignment horizontal="center" vertical="center" wrapText="1"/>
    </xf>
    <xf numFmtId="165" fontId="24" fillId="0" borderId="13" xfId="50" applyNumberFormat="1" applyFont="1" applyFill="1" applyBorder="1" applyAlignment="1">
      <alignment vertical="center" wrapText="1"/>
    </xf>
    <xf numFmtId="0" fontId="26" fillId="26" borderId="0" xfId="50" applyFont="1" applyFill="1" applyAlignment="1">
      <alignment vertical="center" wrapText="1"/>
    </xf>
    <xf numFmtId="0" fontId="28" fillId="26" borderId="0" xfId="55" applyFont="1" applyFill="1" applyAlignment="1">
      <alignment vertical="center" wrapText="1"/>
    </xf>
    <xf numFmtId="165" fontId="23" fillId="27" borderId="13" xfId="0" applyNumberFormat="1" applyFont="1" applyFill="1" applyBorder="1" applyAlignment="1">
      <alignment horizontal="center" vertical="center" wrapText="1"/>
    </xf>
    <xf numFmtId="165" fontId="26" fillId="37" borderId="13" xfId="0" applyNumberFormat="1" applyFont="1" applyFill="1" applyBorder="1" applyAlignment="1">
      <alignment horizontal="right" vertical="center" wrapText="1"/>
    </xf>
    <xf numFmtId="165" fontId="26" fillId="33" borderId="13" xfId="0" applyNumberFormat="1" applyFont="1" applyFill="1" applyBorder="1" applyAlignment="1">
      <alignment horizontal="right" vertical="center" wrapText="1"/>
    </xf>
    <xf numFmtId="165" fontId="26" fillId="35" borderId="13" xfId="0" applyNumberFormat="1" applyFont="1" applyFill="1" applyBorder="1" applyAlignment="1">
      <alignment horizontal="right" vertical="center" wrapText="1"/>
    </xf>
    <xf numFmtId="0" fontId="24" fillId="25" borderId="13" xfId="0" applyFont="1" applyFill="1" applyBorder="1" applyAlignment="1">
      <alignment horizontal="justify" vertical="center" wrapText="1"/>
    </xf>
    <xf numFmtId="165" fontId="24" fillId="34" borderId="13" xfId="0" applyNumberFormat="1" applyFont="1" applyFill="1" applyBorder="1" applyAlignment="1">
      <alignment horizontal="right" vertical="center" wrapText="1"/>
    </xf>
    <xf numFmtId="49" fontId="22" fillId="27" borderId="10" xfId="0" applyNumberFormat="1" applyFont="1" applyFill="1" applyBorder="1" applyAlignment="1">
      <alignment horizontal="right" vertical="center" wrapText="1"/>
    </xf>
    <xf numFmtId="49" fontId="22" fillId="27" borderId="11" xfId="0" applyNumberFormat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3" fillId="0" borderId="0" xfId="0" applyFont="1" applyAlignment="1">
      <alignment vertical="center" wrapText="1"/>
    </xf>
    <xf numFmtId="49" fontId="22" fillId="29" borderId="18" xfId="0" applyNumberFormat="1" applyFont="1" applyFill="1" applyBorder="1" applyAlignment="1">
      <alignment horizontal="center" vertical="center" wrapText="1"/>
    </xf>
    <xf numFmtId="165" fontId="23" fillId="29" borderId="13" xfId="0" applyNumberFormat="1" applyFont="1" applyFill="1" applyBorder="1" applyAlignment="1">
      <alignment horizontal="right" vertical="center" wrapText="1"/>
    </xf>
    <xf numFmtId="49" fontId="22" fillId="30" borderId="18" xfId="0" applyNumberFormat="1" applyFont="1" applyFill="1" applyBorder="1" applyAlignment="1">
      <alignment horizontal="center" vertical="center" wrapText="1"/>
    </xf>
    <xf numFmtId="49" fontId="22" fillId="32" borderId="12" xfId="0" applyNumberFormat="1" applyFont="1" applyFill="1" applyBorder="1" applyAlignment="1">
      <alignment horizontal="center" vertical="center" wrapText="1"/>
    </xf>
    <xf numFmtId="49" fontId="22" fillId="26" borderId="13" xfId="0" applyNumberFormat="1" applyFont="1" applyFill="1" applyBorder="1" applyAlignment="1">
      <alignment horizontal="center" vertical="center" wrapText="1"/>
    </xf>
    <xf numFmtId="49" fontId="22" fillId="26" borderId="12" xfId="0" applyNumberFormat="1" applyFont="1" applyFill="1" applyBorder="1" applyAlignment="1">
      <alignment horizontal="center" vertical="center" wrapText="1"/>
    </xf>
    <xf numFmtId="49" fontId="22" fillId="26" borderId="18" xfId="0" applyNumberFormat="1" applyFont="1" applyFill="1" applyBorder="1" applyAlignment="1">
      <alignment horizontal="center" vertical="center" wrapText="1"/>
    </xf>
    <xf numFmtId="0" fontId="23" fillId="24" borderId="13" xfId="0" applyFont="1" applyFill="1" applyBorder="1" applyAlignment="1">
      <alignment horizontal="left" vertical="center" wrapText="1"/>
    </xf>
    <xf numFmtId="49" fontId="23" fillId="35" borderId="13" xfId="0" applyNumberFormat="1" applyFont="1" applyFill="1" applyBorder="1" applyAlignment="1">
      <alignment horizontal="center" vertical="center" wrapText="1"/>
    </xf>
    <xf numFmtId="49" fontId="22" fillId="32" borderId="18" xfId="0" applyNumberFormat="1" applyFont="1" applyFill="1" applyBorder="1" applyAlignment="1">
      <alignment horizontal="left" vertical="center" wrapText="1"/>
    </xf>
    <xf numFmtId="49" fontId="22" fillId="26" borderId="18" xfId="0" applyNumberFormat="1" applyFont="1" applyFill="1" applyBorder="1" applyAlignment="1">
      <alignment horizontal="left" vertical="center" wrapText="1"/>
    </xf>
    <xf numFmtId="49" fontId="26" fillId="30" borderId="13" xfId="55" applyNumberFormat="1" applyFont="1" applyFill="1" applyBorder="1" applyAlignment="1">
      <alignment horizontal="center" vertical="center" wrapText="1"/>
    </xf>
    <xf numFmtId="49" fontId="23" fillId="34" borderId="13" xfId="0" applyNumberFormat="1" applyFont="1" applyFill="1" applyBorder="1" applyAlignment="1">
      <alignment horizontal="center" vertical="center" wrapText="1"/>
    </xf>
    <xf numFmtId="49" fontId="23" fillId="36" borderId="13" xfId="0" applyNumberFormat="1" applyFont="1" applyFill="1" applyBorder="1" applyAlignment="1">
      <alignment horizontal="center" vertical="center" wrapText="1"/>
    </xf>
    <xf numFmtId="49" fontId="22" fillId="29" borderId="12" xfId="0" applyNumberFormat="1" applyFont="1" applyFill="1" applyBorder="1" applyAlignment="1">
      <alignment horizontal="right" vertical="center" wrapText="1"/>
    </xf>
    <xf numFmtId="49" fontId="22" fillId="29" borderId="18" xfId="0" applyNumberFormat="1" applyFont="1" applyFill="1" applyBorder="1" applyAlignment="1">
      <alignment vertical="center" wrapText="1"/>
    </xf>
    <xf numFmtId="0" fontId="29" fillId="0" borderId="0" xfId="0" applyFont="1" applyFill="1" applyAlignment="1">
      <alignment vertical="center" wrapText="1"/>
    </xf>
    <xf numFmtId="0" fontId="29" fillId="0" borderId="0" xfId="0" applyFont="1" applyAlignment="1">
      <alignment vertical="center" wrapText="1"/>
    </xf>
    <xf numFmtId="49" fontId="22" fillId="0" borderId="12" xfId="0" applyNumberFormat="1" applyFont="1" applyBorder="1" applyAlignment="1">
      <alignment horizontal="center" vertical="center" wrapText="1"/>
    </xf>
    <xf numFmtId="49" fontId="22" fillId="0" borderId="18" xfId="0" applyNumberFormat="1" applyFont="1" applyBorder="1" applyAlignment="1">
      <alignment horizontal="center" vertical="center" wrapText="1"/>
    </xf>
    <xf numFmtId="49" fontId="22" fillId="0" borderId="0" xfId="0" applyNumberFormat="1" applyFont="1" applyAlignment="1">
      <alignment horizontal="center" vertical="center" wrapText="1"/>
    </xf>
    <xf numFmtId="49" fontId="22" fillId="0" borderId="0" xfId="0" applyNumberFormat="1" applyFont="1" applyAlignment="1">
      <alignment horizontal="right" vertical="center" wrapText="1"/>
    </xf>
    <xf numFmtId="49" fontId="22" fillId="0" borderId="0" xfId="0" applyNumberFormat="1" applyFont="1" applyAlignment="1">
      <alignment vertical="center" wrapText="1"/>
    </xf>
    <xf numFmtId="165" fontId="22" fillId="0" borderId="0" xfId="0" applyNumberFormat="1" applyFont="1" applyFill="1" applyAlignment="1">
      <alignment vertical="center" wrapText="1"/>
    </xf>
    <xf numFmtId="0" fontId="0" fillId="0" borderId="0" xfId="0" applyFill="1" applyAlignment="1"/>
    <xf numFmtId="0" fontId="22" fillId="0" borderId="0" xfId="0" applyFont="1" applyAlignment="1">
      <alignment vertical="center"/>
    </xf>
    <xf numFmtId="0" fontId="29" fillId="0" borderId="0" xfId="0" applyFont="1" applyFill="1" applyAlignment="1">
      <alignment vertical="center"/>
    </xf>
    <xf numFmtId="0" fontId="25" fillId="0" borderId="0" xfId="0" applyFont="1" applyFill="1"/>
    <xf numFmtId="0" fontId="34" fillId="0" borderId="0" xfId="48" applyFont="1" applyFill="1" applyAlignment="1">
      <alignment vertical="top"/>
    </xf>
    <xf numFmtId="0" fontId="33" fillId="0" borderId="0" xfId="0" applyFont="1" applyAlignment="1">
      <alignment vertical="center" wrapText="1"/>
    </xf>
    <xf numFmtId="0" fontId="27" fillId="0" borderId="0" xfId="0" applyFont="1" applyAlignment="1">
      <alignment horizontal="center" vertical="center"/>
    </xf>
    <xf numFmtId="0" fontId="33" fillId="0" borderId="0" xfId="0" applyFont="1" applyAlignment="1">
      <alignment vertical="center"/>
    </xf>
    <xf numFmtId="165" fontId="33" fillId="0" borderId="34" xfId="0" applyNumberFormat="1" applyFont="1" applyBorder="1" applyAlignment="1">
      <alignment vertical="center"/>
    </xf>
    <xf numFmtId="0" fontId="35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165" fontId="35" fillId="0" borderId="34" xfId="0" applyNumberFormat="1" applyFont="1" applyBorder="1" applyAlignment="1">
      <alignment vertical="center"/>
    </xf>
    <xf numFmtId="0" fontId="2" fillId="0" borderId="0" xfId="44"/>
    <xf numFmtId="0" fontId="38" fillId="0" borderId="0" xfId="44" applyFont="1"/>
    <xf numFmtId="49" fontId="31" fillId="0" borderId="0" xfId="0" applyNumberFormat="1" applyFont="1" applyFill="1" applyBorder="1" applyAlignment="1">
      <alignment vertical="center" wrapText="1"/>
    </xf>
    <xf numFmtId="0" fontId="31" fillId="0" borderId="0" xfId="0" applyFont="1" applyBorder="1" applyAlignment="1">
      <alignment vertical="center" wrapText="1"/>
    </xf>
    <xf numFmtId="0" fontId="22" fillId="0" borderId="0" xfId="44" applyFont="1" applyAlignment="1">
      <alignment horizontal="center"/>
    </xf>
    <xf numFmtId="0" fontId="36" fillId="0" borderId="0" xfId="44" applyFont="1"/>
    <xf numFmtId="0" fontId="22" fillId="0" borderId="0" xfId="44" applyFont="1"/>
    <xf numFmtId="0" fontId="26" fillId="0" borderId="13" xfId="44" applyFont="1" applyBorder="1" applyAlignment="1">
      <alignment horizontal="center" vertical="center" wrapText="1"/>
    </xf>
    <xf numFmtId="0" fontId="41" fillId="0" borderId="0" xfId="44" applyFont="1"/>
    <xf numFmtId="0" fontId="2" fillId="0" borderId="0" xfId="43"/>
    <xf numFmtId="0" fontId="27" fillId="0" borderId="0" xfId="43" applyFont="1" applyAlignment="1">
      <alignment horizontal="center" vertical="center"/>
    </xf>
    <xf numFmtId="165" fontId="2" fillId="0" borderId="0" xfId="43" applyNumberFormat="1"/>
    <xf numFmtId="0" fontId="27" fillId="0" borderId="0" xfId="43" applyFont="1" applyAlignment="1">
      <alignment horizontal="center"/>
    </xf>
    <xf numFmtId="0" fontId="22" fillId="0" borderId="0" xfId="43" applyFont="1" applyAlignment="1">
      <alignment vertical="center"/>
    </xf>
    <xf numFmtId="0" fontId="38" fillId="0" borderId="0" xfId="43" applyFont="1" applyAlignment="1">
      <alignment horizontal="right" vertical="center"/>
    </xf>
    <xf numFmtId="165" fontId="39" fillId="0" borderId="0" xfId="43" applyNumberFormat="1" applyFont="1" applyAlignment="1">
      <alignment horizontal="right"/>
    </xf>
    <xf numFmtId="0" fontId="38" fillId="0" borderId="13" xfId="43" applyFont="1" applyBorder="1" applyAlignment="1">
      <alignment horizontal="center" vertical="center" wrapText="1"/>
    </xf>
    <xf numFmtId="0" fontId="38" fillId="0" borderId="13" xfId="43" applyFont="1" applyBorder="1" applyAlignment="1">
      <alignment vertical="center" wrapText="1"/>
    </xf>
    <xf numFmtId="0" fontId="38" fillId="0" borderId="0" xfId="43" applyFont="1" applyAlignment="1">
      <alignment vertical="center"/>
    </xf>
    <xf numFmtId="165" fontId="38" fillId="0" borderId="13" xfId="43" applyNumberFormat="1" applyFont="1" applyFill="1" applyBorder="1" applyAlignment="1">
      <alignment horizontal="center" vertical="center" wrapText="1"/>
    </xf>
    <xf numFmtId="165" fontId="38" fillId="0" borderId="13" xfId="43" applyNumberFormat="1" applyFont="1" applyBorder="1" applyAlignment="1">
      <alignment horizontal="center" vertical="center" wrapText="1"/>
    </xf>
    <xf numFmtId="0" fontId="27" fillId="0" borderId="0" xfId="43" applyFont="1" applyAlignment="1">
      <alignment vertical="center"/>
    </xf>
    <xf numFmtId="0" fontId="39" fillId="0" borderId="13" xfId="43" applyFont="1" applyBorder="1" applyAlignment="1">
      <alignment horizontal="justify" vertical="center" wrapText="1"/>
    </xf>
    <xf numFmtId="0" fontId="38" fillId="0" borderId="0" xfId="43" applyFont="1" applyAlignment="1">
      <alignment horizontal="justify" vertical="center"/>
    </xf>
    <xf numFmtId="49" fontId="24" fillId="0" borderId="18" xfId="0" applyNumberFormat="1" applyFont="1" applyFill="1" applyBorder="1" applyAlignment="1">
      <alignment horizontal="center" vertical="center" wrapText="1"/>
    </xf>
    <xf numFmtId="49" fontId="22" fillId="0" borderId="29" xfId="0" applyNumberFormat="1" applyFont="1" applyFill="1" applyBorder="1" applyAlignment="1">
      <alignment horizontal="center" vertical="center" wrapText="1"/>
    </xf>
    <xf numFmtId="0" fontId="22" fillId="24" borderId="13" xfId="0" applyFont="1" applyFill="1" applyBorder="1" applyAlignment="1">
      <alignment vertical="top" wrapText="1"/>
    </xf>
    <xf numFmtId="0" fontId="22" fillId="0" borderId="13" xfId="0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center" vertical="center" wrapText="1"/>
    </xf>
    <xf numFmtId="166" fontId="22" fillId="0" borderId="0" xfId="44" applyNumberFormat="1" applyFont="1" applyAlignment="1">
      <alignment horizontal="right"/>
    </xf>
    <xf numFmtId="166" fontId="26" fillId="0" borderId="13" xfId="49" applyNumberFormat="1" applyFont="1" applyFill="1" applyBorder="1" applyAlignment="1">
      <alignment horizontal="center" vertical="center" wrapText="1"/>
    </xf>
    <xf numFmtId="2" fontId="24" fillId="26" borderId="13" xfId="55" applyNumberFormat="1" applyFont="1" applyFill="1" applyBorder="1" applyAlignment="1">
      <alignment horizontal="left" vertical="center" wrapText="1"/>
    </xf>
    <xf numFmtId="4" fontId="23" fillId="38" borderId="13" xfId="0" applyNumberFormat="1" applyFont="1" applyFill="1" applyBorder="1" applyAlignment="1">
      <alignment horizontal="right" vertical="center" wrapText="1"/>
    </xf>
    <xf numFmtId="4" fontId="24" fillId="0" borderId="13" xfId="55" applyNumberFormat="1" applyFont="1" applyFill="1" applyBorder="1" applyAlignment="1">
      <alignment vertical="center" wrapText="1"/>
    </xf>
    <xf numFmtId="4" fontId="22" fillId="0" borderId="13" xfId="0" applyNumberFormat="1" applyFont="1" applyFill="1" applyBorder="1" applyAlignment="1">
      <alignment vertical="center" wrapText="1"/>
    </xf>
    <xf numFmtId="4" fontId="22" fillId="0" borderId="13" xfId="0" applyNumberFormat="1" applyFont="1" applyFill="1" applyBorder="1" applyAlignment="1">
      <alignment horizontal="right" vertical="center" wrapText="1"/>
    </xf>
    <xf numFmtId="4" fontId="22" fillId="0" borderId="15" xfId="0" applyNumberFormat="1" applyFont="1" applyFill="1" applyBorder="1" applyAlignment="1">
      <alignment horizontal="right" vertical="center" wrapText="1"/>
    </xf>
    <xf numFmtId="0" fontId="23" fillId="27" borderId="13" xfId="0" applyFont="1" applyFill="1" applyBorder="1" applyAlignment="1">
      <alignment horizontal="center" vertical="center" wrapText="1"/>
    </xf>
    <xf numFmtId="49" fontId="22" fillId="26" borderId="17" xfId="0" applyNumberFormat="1" applyFont="1" applyFill="1" applyBorder="1" applyAlignment="1">
      <alignment horizontal="left" vertical="center" wrapText="1"/>
    </xf>
    <xf numFmtId="4" fontId="24" fillId="0" borderId="13" xfId="0" applyNumberFormat="1" applyFont="1" applyFill="1" applyBorder="1" applyAlignment="1">
      <alignment horizontal="right" vertical="center" wrapText="1"/>
    </xf>
    <xf numFmtId="0" fontId="23" fillId="27" borderId="12" xfId="0" applyFont="1" applyFill="1" applyBorder="1" applyAlignment="1">
      <alignment horizontal="center" vertical="center" wrapText="1"/>
    </xf>
    <xf numFmtId="4" fontId="23" fillId="27" borderId="15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Fill="1" applyAlignment="1">
      <alignment vertical="center" wrapText="1"/>
    </xf>
    <xf numFmtId="4" fontId="22" fillId="0" borderId="0" xfId="0" applyNumberFormat="1" applyFont="1" applyFill="1"/>
    <xf numFmtId="49" fontId="22" fillId="0" borderId="17" xfId="0" applyNumberFormat="1" applyFont="1" applyFill="1" applyBorder="1" applyAlignment="1">
      <alignment horizontal="center" vertical="center" wrapText="1"/>
    </xf>
    <xf numFmtId="49" fontId="22" fillId="0" borderId="35" xfId="0" applyNumberFormat="1" applyFont="1" applyFill="1" applyBorder="1" applyAlignment="1">
      <alignment horizontal="center" vertical="center" wrapText="1"/>
    </xf>
    <xf numFmtId="49" fontId="22" fillId="0" borderId="18" xfId="48" applyNumberFormat="1" applyFont="1" applyFill="1" applyBorder="1" applyAlignment="1">
      <alignment horizontal="center" vertical="center" wrapText="1"/>
    </xf>
    <xf numFmtId="49" fontId="24" fillId="26" borderId="18" xfId="55" applyNumberFormat="1" applyFont="1" applyFill="1" applyBorder="1" applyAlignment="1">
      <alignment horizontal="center" vertical="center" wrapText="1"/>
    </xf>
    <xf numFmtId="165" fontId="23" fillId="27" borderId="18" xfId="0" applyNumberFormat="1" applyFont="1" applyFill="1" applyBorder="1" applyAlignment="1">
      <alignment horizontal="center" vertical="center" wrapText="1"/>
    </xf>
    <xf numFmtId="0" fontId="23" fillId="27" borderId="12" xfId="0" applyFont="1" applyFill="1" applyBorder="1" applyAlignment="1">
      <alignment horizontal="right" vertical="center" wrapText="1"/>
    </xf>
    <xf numFmtId="0" fontId="27" fillId="0" borderId="0" xfId="44" applyFont="1" applyAlignment="1">
      <alignment horizontal="center" vertical="center"/>
    </xf>
    <xf numFmtId="0" fontId="42" fillId="0" borderId="13" xfId="44" applyFont="1" applyBorder="1" applyAlignment="1">
      <alignment horizontal="center" vertical="center" wrapText="1"/>
    </xf>
    <xf numFmtId="166" fontId="42" fillId="0" borderId="13" xfId="49" applyNumberFormat="1" applyFont="1" applyFill="1" applyBorder="1" applyAlignment="1">
      <alignment horizontal="center" vertical="center" wrapText="1"/>
    </xf>
    <xf numFmtId="4" fontId="42" fillId="0" borderId="13" xfId="0" applyNumberFormat="1" applyFont="1" applyBorder="1" applyAlignment="1">
      <alignment horizontal="center" vertical="center" wrapText="1"/>
    </xf>
    <xf numFmtId="4" fontId="38" fillId="0" borderId="13" xfId="44" applyNumberFormat="1" applyFont="1" applyBorder="1" applyAlignment="1">
      <alignment horizontal="center" vertical="center" wrapText="1"/>
    </xf>
    <xf numFmtId="49" fontId="31" fillId="25" borderId="13" xfId="46" applyNumberFormat="1" applyFont="1" applyFill="1" applyBorder="1" applyAlignment="1">
      <alignment horizontal="center" vertical="center"/>
    </xf>
    <xf numFmtId="0" fontId="31" fillId="25" borderId="13" xfId="46" applyFont="1" applyFill="1" applyBorder="1" applyAlignment="1">
      <alignment vertical="center" wrapText="1"/>
    </xf>
    <xf numFmtId="4" fontId="31" fillId="0" borderId="13" xfId="0" applyNumberFormat="1" applyFont="1" applyBorder="1" applyAlignment="1">
      <alignment horizontal="center" vertical="center"/>
    </xf>
    <xf numFmtId="49" fontId="31" fillId="32" borderId="13" xfId="46" applyNumberFormat="1" applyFont="1" applyFill="1" applyBorder="1" applyAlignment="1">
      <alignment horizontal="center" vertical="center"/>
    </xf>
    <xf numFmtId="0" fontId="31" fillId="32" borderId="13" xfId="46" applyFont="1" applyFill="1" applyBorder="1" applyAlignment="1">
      <alignment vertical="center" wrapText="1"/>
    </xf>
    <xf numFmtId="49" fontId="31" fillId="0" borderId="13" xfId="46" applyNumberFormat="1" applyFont="1" applyBorder="1" applyAlignment="1">
      <alignment horizontal="center" vertical="center"/>
    </xf>
    <xf numFmtId="0" fontId="31" fillId="0" borderId="13" xfId="46" applyFont="1" applyBorder="1" applyAlignment="1">
      <alignment vertical="center" wrapText="1"/>
    </xf>
    <xf numFmtId="0" fontId="38" fillId="0" borderId="0" xfId="44" applyFont="1" applyAlignment="1">
      <alignment vertical="center"/>
    </xf>
    <xf numFmtId="0" fontId="31" fillId="0" borderId="0" xfId="0" applyFont="1" applyFill="1" applyAlignment="1">
      <alignment vertical="center"/>
    </xf>
    <xf numFmtId="0" fontId="38" fillId="0" borderId="0" xfId="44" applyFont="1" applyAlignment="1">
      <alignment horizontal="center" vertical="center"/>
    </xf>
    <xf numFmtId="166" fontId="38" fillId="0" borderId="0" xfId="44" applyNumberFormat="1" applyFont="1" applyAlignment="1">
      <alignment horizontal="right" vertical="center"/>
    </xf>
    <xf numFmtId="0" fontId="31" fillId="0" borderId="0" xfId="44" applyFont="1" applyAlignment="1">
      <alignment vertical="center"/>
    </xf>
    <xf numFmtId="0" fontId="31" fillId="0" borderId="0" xfId="44" applyFont="1" applyAlignment="1">
      <alignment horizontal="center" vertical="center"/>
    </xf>
    <xf numFmtId="0" fontId="31" fillId="0" borderId="0" xfId="44" applyFont="1" applyAlignment="1">
      <alignment horizontal="left" vertical="center"/>
    </xf>
    <xf numFmtId="166" fontId="31" fillId="0" borderId="0" xfId="44" applyNumberFormat="1" applyFont="1" applyAlignment="1">
      <alignment vertical="center"/>
    </xf>
    <xf numFmtId="4" fontId="31" fillId="0" borderId="13" xfId="44" applyNumberFormat="1" applyFont="1" applyBorder="1" applyAlignment="1">
      <alignment horizontal="center" vertical="center"/>
    </xf>
    <xf numFmtId="166" fontId="31" fillId="25" borderId="13" xfId="47" applyNumberFormat="1" applyFont="1" applyFill="1" applyBorder="1" applyAlignment="1">
      <alignment horizontal="right" vertical="center"/>
    </xf>
    <xf numFmtId="166" fontId="31" fillId="0" borderId="13" xfId="47" applyNumberFormat="1" applyFont="1" applyFill="1" applyBorder="1" applyAlignment="1">
      <alignment horizontal="right" vertical="center"/>
    </xf>
    <xf numFmtId="166" fontId="31" fillId="41" borderId="13" xfId="47" applyNumberFormat="1" applyFont="1" applyFill="1" applyBorder="1" applyAlignment="1">
      <alignment horizontal="right" vertical="center"/>
    </xf>
    <xf numFmtId="49" fontId="23" fillId="27" borderId="12" xfId="0" applyNumberFormat="1" applyFont="1" applyFill="1" applyBorder="1" applyAlignment="1">
      <alignment horizontal="right" vertical="center" wrapText="1"/>
    </xf>
    <xf numFmtId="0" fontId="23" fillId="37" borderId="13" xfId="0" applyFont="1" applyFill="1" applyBorder="1" applyAlignment="1">
      <alignment vertical="center" wrapText="1"/>
    </xf>
    <xf numFmtId="49" fontId="23" fillId="37" borderId="18" xfId="0" applyNumberFormat="1" applyFont="1" applyFill="1" applyBorder="1" applyAlignment="1">
      <alignment horizontal="center" vertical="center" wrapText="1"/>
    </xf>
    <xf numFmtId="49" fontId="23" fillId="37" borderId="12" xfId="0" applyNumberFormat="1" applyFont="1" applyFill="1" applyBorder="1" applyAlignment="1">
      <alignment horizontal="center" vertical="center" wrapText="1"/>
    </xf>
    <xf numFmtId="49" fontId="23" fillId="37" borderId="16" xfId="0" applyNumberFormat="1" applyFont="1" applyFill="1" applyBorder="1" applyAlignment="1">
      <alignment horizontal="center" vertical="center" wrapText="1"/>
    </xf>
    <xf numFmtId="4" fontId="23" fillId="37" borderId="13" xfId="0" applyNumberFormat="1" applyFont="1" applyFill="1" applyBorder="1" applyAlignment="1">
      <alignment horizontal="right" vertical="center" wrapText="1"/>
    </xf>
    <xf numFmtId="0" fontId="26" fillId="37" borderId="13" xfId="0" applyFont="1" applyFill="1" applyBorder="1" applyAlignment="1">
      <alignment vertical="center" wrapText="1"/>
    </xf>
    <xf numFmtId="49" fontId="26" fillId="37" borderId="18" xfId="0" applyNumberFormat="1" applyFont="1" applyFill="1" applyBorder="1" applyAlignment="1">
      <alignment horizontal="center" vertical="center" wrapText="1"/>
    </xf>
    <xf numFmtId="49" fontId="26" fillId="37" borderId="12" xfId="0" applyNumberFormat="1" applyFont="1" applyFill="1" applyBorder="1" applyAlignment="1">
      <alignment horizontal="center" vertical="center" wrapText="1"/>
    </xf>
    <xf numFmtId="49" fontId="23" fillId="37" borderId="18" xfId="48" applyNumberFormat="1" applyFont="1" applyFill="1" applyBorder="1" applyAlignment="1">
      <alignment horizontal="center" vertical="center" wrapText="1"/>
    </xf>
    <xf numFmtId="49" fontId="23" fillId="37" borderId="13" xfId="48" applyNumberFormat="1" applyFont="1" applyFill="1" applyBorder="1" applyAlignment="1">
      <alignment horizontal="center" vertical="center" wrapText="1"/>
    </xf>
    <xf numFmtId="4" fontId="26" fillId="37" borderId="13" xfId="48" applyNumberFormat="1" applyFont="1" applyFill="1" applyBorder="1" applyAlignment="1">
      <alignment vertical="center" wrapText="1"/>
    </xf>
    <xf numFmtId="0" fontId="23" fillId="37" borderId="13" xfId="0" applyFont="1" applyFill="1" applyBorder="1" applyAlignment="1">
      <alignment horizontal="left" vertical="center" wrapText="1"/>
    </xf>
    <xf numFmtId="49" fontId="23" fillId="37" borderId="13" xfId="0" applyNumberFormat="1" applyFont="1" applyFill="1" applyBorder="1" applyAlignment="1">
      <alignment horizontal="center" vertical="center" wrapText="1"/>
    </xf>
    <xf numFmtId="0" fontId="23" fillId="33" borderId="13" xfId="0" applyFont="1" applyFill="1" applyBorder="1" applyAlignment="1">
      <alignment horizontal="left" vertical="center" wrapText="1"/>
    </xf>
    <xf numFmtId="49" fontId="23" fillId="33" borderId="18" xfId="0" applyNumberFormat="1" applyFont="1" applyFill="1" applyBorder="1" applyAlignment="1">
      <alignment horizontal="center" vertical="center" wrapText="1"/>
    </xf>
    <xf numFmtId="49" fontId="23" fillId="33" borderId="12" xfId="0" applyNumberFormat="1" applyFont="1" applyFill="1" applyBorder="1" applyAlignment="1">
      <alignment horizontal="center" vertical="center" wrapText="1"/>
    </xf>
    <xf numFmtId="49" fontId="23" fillId="33" borderId="16" xfId="0" applyNumberFormat="1" applyFont="1" applyFill="1" applyBorder="1" applyAlignment="1">
      <alignment horizontal="center" vertical="center" wrapText="1"/>
    </xf>
    <xf numFmtId="4" fontId="23" fillId="33" borderId="13" xfId="0" applyNumberFormat="1" applyFont="1" applyFill="1" applyBorder="1" applyAlignment="1">
      <alignment horizontal="right" vertical="center" wrapText="1"/>
    </xf>
    <xf numFmtId="49" fontId="23" fillId="33" borderId="13" xfId="0" applyNumberFormat="1" applyFont="1" applyFill="1" applyBorder="1" applyAlignment="1">
      <alignment horizontal="center" vertical="center" wrapText="1"/>
    </xf>
    <xf numFmtId="0" fontId="23" fillId="30" borderId="13" xfId="0" applyFont="1" applyFill="1" applyBorder="1" applyAlignment="1">
      <alignment vertical="center" wrapText="1"/>
    </xf>
    <xf numFmtId="49" fontId="23" fillId="30" borderId="18" xfId="0" applyNumberFormat="1" applyFont="1" applyFill="1" applyBorder="1" applyAlignment="1">
      <alignment horizontal="center" vertical="center" wrapText="1"/>
    </xf>
    <xf numFmtId="49" fontId="23" fillId="30" borderId="12" xfId="0" applyNumberFormat="1" applyFont="1" applyFill="1" applyBorder="1" applyAlignment="1">
      <alignment horizontal="center" vertical="center" wrapText="1"/>
    </xf>
    <xf numFmtId="49" fontId="23" fillId="30" borderId="18" xfId="0" applyNumberFormat="1" applyFont="1" applyFill="1" applyBorder="1" applyAlignment="1">
      <alignment horizontal="left" vertical="center" wrapText="1"/>
    </xf>
    <xf numFmtId="4" fontId="23" fillId="30" borderId="13" xfId="0" applyNumberFormat="1" applyFont="1" applyFill="1" applyBorder="1" applyAlignment="1">
      <alignment horizontal="right" vertical="center" wrapText="1"/>
    </xf>
    <xf numFmtId="0" fontId="26" fillId="33" borderId="13" xfId="0" applyFont="1" applyFill="1" applyBorder="1" applyAlignment="1">
      <alignment vertical="center" wrapText="1"/>
    </xf>
    <xf numFmtId="49" fontId="26" fillId="33" borderId="11" xfId="0" applyNumberFormat="1" applyFont="1" applyFill="1" applyBorder="1" applyAlignment="1">
      <alignment horizontal="center" vertical="center" wrapText="1"/>
    </xf>
    <xf numFmtId="49" fontId="26" fillId="33" borderId="22" xfId="0" applyNumberFormat="1" applyFont="1" applyFill="1" applyBorder="1" applyAlignment="1">
      <alignment horizontal="center" vertical="center" wrapText="1"/>
    </xf>
    <xf numFmtId="49" fontId="23" fillId="33" borderId="19" xfId="0" applyNumberFormat="1" applyFont="1" applyFill="1" applyBorder="1" applyAlignment="1">
      <alignment horizontal="center" vertical="center" wrapText="1"/>
    </xf>
    <xf numFmtId="49" fontId="26" fillId="33" borderId="13" xfId="0" applyNumberFormat="1" applyFont="1" applyFill="1" applyBorder="1" applyAlignment="1">
      <alignment horizontal="center" vertical="center" wrapText="1"/>
    </xf>
    <xf numFmtId="0" fontId="23" fillId="33" borderId="13" xfId="0" applyFont="1" applyFill="1" applyBorder="1" applyAlignment="1">
      <alignment vertical="center" wrapText="1"/>
    </xf>
    <xf numFmtId="49" fontId="23" fillId="33" borderId="18" xfId="48" applyNumberFormat="1" applyFont="1" applyFill="1" applyBorder="1" applyAlignment="1">
      <alignment horizontal="center" vertical="center" wrapText="1"/>
    </xf>
    <xf numFmtId="49" fontId="23" fillId="33" borderId="13" xfId="48" applyNumberFormat="1" applyFont="1" applyFill="1" applyBorder="1" applyAlignment="1">
      <alignment horizontal="center" vertical="center" wrapText="1"/>
    </xf>
    <xf numFmtId="0" fontId="26" fillId="33" borderId="13" xfId="0" applyFont="1" applyFill="1" applyBorder="1" applyAlignment="1">
      <alignment horizontal="left" vertical="center" wrapText="1"/>
    </xf>
    <xf numFmtId="49" fontId="26" fillId="33" borderId="18" xfId="0" applyNumberFormat="1" applyFont="1" applyFill="1" applyBorder="1" applyAlignment="1">
      <alignment horizontal="center" vertical="center" wrapText="1"/>
    </xf>
    <xf numFmtId="4" fontId="26" fillId="33" borderId="13" xfId="0" applyNumberFormat="1" applyFont="1" applyFill="1" applyBorder="1" applyAlignment="1">
      <alignment horizontal="right" vertical="center" wrapText="1"/>
    </xf>
    <xf numFmtId="49" fontId="26" fillId="42" borderId="18" xfId="55" applyNumberFormat="1" applyFont="1" applyFill="1" applyBorder="1" applyAlignment="1">
      <alignment horizontal="center" vertical="center" wrapText="1"/>
    </xf>
    <xf numFmtId="49" fontId="26" fillId="42" borderId="12" xfId="55" applyNumberFormat="1" applyFont="1" applyFill="1" applyBorder="1" applyAlignment="1">
      <alignment horizontal="center" vertical="center" wrapText="1"/>
    </xf>
    <xf numFmtId="49" fontId="23" fillId="42" borderId="18" xfId="0" applyNumberFormat="1" applyFont="1" applyFill="1" applyBorder="1" applyAlignment="1">
      <alignment horizontal="center" vertical="center" wrapText="1"/>
    </xf>
    <xf numFmtId="49" fontId="23" fillId="42" borderId="12" xfId="0" applyNumberFormat="1" applyFont="1" applyFill="1" applyBorder="1" applyAlignment="1">
      <alignment horizontal="center" vertical="center" wrapText="1"/>
    </xf>
    <xf numFmtId="49" fontId="23" fillId="42" borderId="13" xfId="0" applyNumberFormat="1" applyFont="1" applyFill="1" applyBorder="1" applyAlignment="1">
      <alignment horizontal="center" vertical="center" wrapText="1"/>
    </xf>
    <xf numFmtId="49" fontId="26" fillId="43" borderId="18" xfId="0" applyNumberFormat="1" applyFont="1" applyFill="1" applyBorder="1" applyAlignment="1">
      <alignment horizontal="center" vertical="center" wrapText="1"/>
    </xf>
    <xf numFmtId="49" fontId="23" fillId="43" borderId="13" xfId="0" applyNumberFormat="1" applyFont="1" applyFill="1" applyBorder="1" applyAlignment="1">
      <alignment horizontal="center" vertical="center" wrapText="1"/>
    </xf>
    <xf numFmtId="49" fontId="26" fillId="43" borderId="12" xfId="0" applyNumberFormat="1" applyFont="1" applyFill="1" applyBorder="1" applyAlignment="1">
      <alignment horizontal="center" vertical="center" wrapText="1"/>
    </xf>
    <xf numFmtId="49" fontId="23" fillId="43" borderId="35" xfId="0" applyNumberFormat="1" applyFont="1" applyFill="1" applyBorder="1" applyAlignment="1">
      <alignment horizontal="center" vertical="center" wrapText="1"/>
    </xf>
    <xf numFmtId="49" fontId="23" fillId="43" borderId="21" xfId="0" applyNumberFormat="1" applyFont="1" applyFill="1" applyBorder="1" applyAlignment="1">
      <alignment horizontal="center" vertical="center" wrapText="1"/>
    </xf>
    <xf numFmtId="0" fontId="35" fillId="0" borderId="0" xfId="0" applyFont="1" applyBorder="1" applyAlignment="1">
      <alignment vertical="center" wrapText="1"/>
    </xf>
    <xf numFmtId="0" fontId="35" fillId="0" borderId="0" xfId="0" applyFont="1" applyBorder="1" applyAlignment="1">
      <alignment vertical="center"/>
    </xf>
    <xf numFmtId="49" fontId="22" fillId="0" borderId="37" xfId="0" applyNumberFormat="1" applyFont="1" applyFill="1" applyBorder="1" applyAlignment="1">
      <alignment horizontal="center" vertical="center" wrapText="1"/>
    </xf>
    <xf numFmtId="49" fontId="22" fillId="0" borderId="38" xfId="0" applyNumberFormat="1" applyFont="1" applyFill="1" applyBorder="1" applyAlignment="1">
      <alignment horizontal="center" vertical="center" wrapText="1"/>
    </xf>
    <xf numFmtId="49" fontId="22" fillId="0" borderId="39" xfId="0" applyNumberFormat="1" applyFont="1" applyFill="1" applyBorder="1" applyAlignment="1">
      <alignment horizontal="center" vertical="center" wrapText="1"/>
    </xf>
    <xf numFmtId="0" fontId="23" fillId="46" borderId="13" xfId="0" applyFont="1" applyFill="1" applyBorder="1" applyAlignment="1">
      <alignment vertical="center" wrapText="1"/>
    </xf>
    <xf numFmtId="49" fontId="23" fillId="46" borderId="13" xfId="0" applyNumberFormat="1" applyFont="1" applyFill="1" applyBorder="1" applyAlignment="1">
      <alignment horizontal="center" vertical="center"/>
    </xf>
    <xf numFmtId="49" fontId="23" fillId="46" borderId="12" xfId="0" applyNumberFormat="1" applyFont="1" applyFill="1" applyBorder="1" applyAlignment="1">
      <alignment horizontal="center" vertical="center"/>
    </xf>
    <xf numFmtId="49" fontId="23" fillId="27" borderId="13" xfId="0" applyNumberFormat="1" applyFont="1" applyFill="1" applyBorder="1" applyAlignment="1">
      <alignment horizontal="center" vertical="center" wrapText="1"/>
    </xf>
    <xf numFmtId="49" fontId="23" fillId="46" borderId="12" xfId="0" applyNumberFormat="1" applyFont="1" applyFill="1" applyBorder="1" applyAlignment="1">
      <alignment vertical="center"/>
    </xf>
    <xf numFmtId="49" fontId="23" fillId="46" borderId="13" xfId="0" applyNumberFormat="1" applyFont="1" applyFill="1" applyBorder="1" applyAlignment="1">
      <alignment vertical="center"/>
    </xf>
    <xf numFmtId="4" fontId="23" fillId="46" borderId="18" xfId="0" applyNumberFormat="1" applyFont="1" applyFill="1" applyBorder="1" applyAlignment="1">
      <alignment horizontal="right" vertical="center"/>
    </xf>
    <xf numFmtId="4" fontId="28" fillId="0" borderId="0" xfId="55" applyNumberFormat="1" applyFont="1" applyFill="1" applyAlignment="1">
      <alignment vertical="center" wrapText="1"/>
    </xf>
    <xf numFmtId="4" fontId="31" fillId="25" borderId="13" xfId="47" applyNumberFormat="1" applyFont="1" applyFill="1" applyBorder="1" applyAlignment="1">
      <alignment horizontal="right" vertical="center"/>
    </xf>
    <xf numFmtId="4" fontId="31" fillId="25" borderId="13" xfId="47" applyNumberFormat="1" applyFont="1" applyFill="1" applyBorder="1" applyAlignment="1">
      <alignment vertical="center"/>
    </xf>
    <xf numFmtId="4" fontId="31" fillId="0" borderId="13" xfId="47" applyNumberFormat="1" applyFont="1" applyFill="1" applyBorder="1" applyAlignment="1">
      <alignment vertical="center"/>
    </xf>
    <xf numFmtId="4" fontId="31" fillId="41" borderId="13" xfId="47" applyNumberFormat="1" applyFont="1" applyFill="1" applyBorder="1" applyAlignment="1">
      <alignment horizontal="right" vertical="center"/>
    </xf>
    <xf numFmtId="49" fontId="31" fillId="0" borderId="0" xfId="0" applyNumberFormat="1" applyFont="1" applyFill="1" applyBorder="1" applyAlignment="1">
      <alignment horizontal="right" vertical="center" wrapText="1"/>
    </xf>
    <xf numFmtId="0" fontId="22" fillId="30" borderId="13" xfId="0" applyFont="1" applyFill="1" applyBorder="1" applyAlignment="1">
      <alignment horizontal="left" vertical="center" wrapText="1"/>
    </xf>
    <xf numFmtId="49" fontId="22" fillId="30" borderId="18" xfId="0" applyNumberFormat="1" applyFont="1" applyFill="1" applyBorder="1" applyAlignment="1">
      <alignment horizontal="center" vertical="center" wrapText="1"/>
    </xf>
    <xf numFmtId="49" fontId="22" fillId="30" borderId="13" xfId="0" applyNumberFormat="1" applyFont="1" applyFill="1" applyBorder="1" applyAlignment="1">
      <alignment horizontal="center" vertical="center" wrapText="1"/>
    </xf>
    <xf numFmtId="49" fontId="22" fillId="33" borderId="12" xfId="0" applyNumberFormat="1" applyFont="1" applyFill="1" applyBorder="1" applyAlignment="1">
      <alignment horizontal="right" vertical="center" wrapText="1"/>
    </xf>
    <xf numFmtId="4" fontId="22" fillId="30" borderId="13" xfId="0" applyNumberFormat="1" applyFont="1" applyFill="1" applyBorder="1" applyAlignment="1">
      <alignment horizontal="right" vertical="center" wrapText="1"/>
    </xf>
    <xf numFmtId="4" fontId="34" fillId="0" borderId="13" xfId="47" applyNumberFormat="1" applyFont="1" applyFill="1" applyBorder="1" applyAlignment="1">
      <alignment vertical="center"/>
    </xf>
    <xf numFmtId="4" fontId="31" fillId="0" borderId="0" xfId="44" applyNumberFormat="1" applyFont="1" applyAlignment="1">
      <alignment vertical="center"/>
    </xf>
    <xf numFmtId="4" fontId="24" fillId="0" borderId="13" xfId="0" applyNumberFormat="1" applyFont="1" applyFill="1" applyBorder="1" applyAlignment="1">
      <alignment vertical="center" wrapText="1"/>
    </xf>
    <xf numFmtId="4" fontId="24" fillId="0" borderId="13" xfId="0" applyNumberFormat="1" applyFont="1" applyBorder="1" applyAlignment="1">
      <alignment vertical="center" wrapText="1"/>
    </xf>
    <xf numFmtId="49" fontId="23" fillId="38" borderId="36" xfId="0" applyNumberFormat="1" applyFont="1" applyFill="1" applyBorder="1" applyAlignment="1">
      <alignment horizontal="center" vertical="center" wrapText="1"/>
    </xf>
    <xf numFmtId="49" fontId="23" fillId="37" borderId="36" xfId="0" applyNumberFormat="1" applyFont="1" applyFill="1" applyBorder="1" applyAlignment="1">
      <alignment horizontal="center" vertical="center" wrapText="1"/>
    </xf>
    <xf numFmtId="49" fontId="23" fillId="33" borderId="33" xfId="0" applyNumberFormat="1" applyFont="1" applyFill="1" applyBorder="1" applyAlignment="1">
      <alignment horizontal="center" vertical="center" wrapText="1"/>
    </xf>
    <xf numFmtId="49" fontId="23" fillId="30" borderId="33" xfId="0" applyNumberFormat="1" applyFont="1" applyFill="1" applyBorder="1" applyAlignment="1">
      <alignment horizontal="center" vertical="center" wrapText="1"/>
    </xf>
    <xf numFmtId="49" fontId="23" fillId="33" borderId="36" xfId="0" applyNumberFormat="1" applyFont="1" applyFill="1" applyBorder="1" applyAlignment="1">
      <alignment horizontal="center" vertical="center" wrapText="1"/>
    </xf>
    <xf numFmtId="49" fontId="26" fillId="37" borderId="33" xfId="0" applyNumberFormat="1" applyFont="1" applyFill="1" applyBorder="1" applyAlignment="1">
      <alignment horizontal="center" vertical="center" wrapText="1"/>
    </xf>
    <xf numFmtId="49" fontId="23" fillId="33" borderId="0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Alignment="1">
      <alignment horizontal="right"/>
    </xf>
    <xf numFmtId="49" fontId="23" fillId="27" borderId="18" xfId="0" applyNumberFormat="1" applyFont="1" applyFill="1" applyBorder="1" applyAlignment="1">
      <alignment horizontal="right" vertical="center" wrapText="1"/>
    </xf>
    <xf numFmtId="0" fontId="23" fillId="27" borderId="33" xfId="0" applyFont="1" applyFill="1" applyBorder="1" applyAlignment="1">
      <alignment horizontal="right" vertical="center" wrapText="1"/>
    </xf>
    <xf numFmtId="165" fontId="35" fillId="0" borderId="0" xfId="0" applyNumberFormat="1" applyFont="1" applyBorder="1" applyAlignment="1">
      <alignment horizontal="right" vertical="center"/>
    </xf>
    <xf numFmtId="0" fontId="54" fillId="0" borderId="0" xfId="38"/>
    <xf numFmtId="0" fontId="22" fillId="0" borderId="13" xfId="38" applyFont="1" applyFill="1" applyBorder="1" applyAlignment="1">
      <alignment horizontal="center" vertical="center" wrapText="1"/>
    </xf>
    <xf numFmtId="0" fontId="22" fillId="0" borderId="13" xfId="38" applyFont="1" applyBorder="1" applyAlignment="1">
      <alignment horizontal="center" vertical="center"/>
    </xf>
    <xf numFmtId="0" fontId="22" fillId="0" borderId="13" xfId="38" applyFont="1" applyBorder="1" applyAlignment="1">
      <alignment horizontal="center" vertical="center" wrapText="1"/>
    </xf>
    <xf numFmtId="4" fontId="22" fillId="0" borderId="13" xfId="38" applyNumberFormat="1" applyFont="1" applyBorder="1" applyAlignment="1">
      <alignment horizontal="center" vertical="center" wrapText="1"/>
    </xf>
    <xf numFmtId="0" fontId="51" fillId="0" borderId="0" xfId="38" applyFont="1"/>
    <xf numFmtId="4" fontId="23" fillId="48" borderId="13" xfId="38" applyNumberFormat="1" applyFont="1" applyFill="1" applyBorder="1" applyAlignment="1">
      <alignment vertical="center"/>
    </xf>
    <xf numFmtId="4" fontId="22" fillId="49" borderId="13" xfId="38" applyNumberFormat="1" applyFont="1" applyFill="1" applyBorder="1" applyAlignment="1">
      <alignment vertical="center"/>
    </xf>
    <xf numFmtId="4" fontId="22" fillId="0" borderId="13" xfId="38" applyNumberFormat="1" applyFont="1" applyFill="1" applyBorder="1" applyAlignment="1">
      <alignment vertical="center"/>
    </xf>
    <xf numFmtId="4" fontId="22" fillId="0" borderId="13" xfId="38" applyNumberFormat="1" applyFont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49" fontId="23" fillId="27" borderId="18" xfId="0" applyNumberFormat="1" applyFont="1" applyFill="1" applyBorder="1" applyAlignment="1">
      <alignment horizontal="left" vertical="center" wrapText="1"/>
    </xf>
    <xf numFmtId="49" fontId="23" fillId="38" borderId="17" xfId="0" applyNumberFormat="1" applyFont="1" applyFill="1" applyBorder="1" applyAlignment="1">
      <alignment horizontal="left" vertical="center" wrapText="1"/>
    </xf>
    <xf numFmtId="49" fontId="23" fillId="46" borderId="33" xfId="0" applyNumberFormat="1" applyFont="1" applyFill="1" applyBorder="1" applyAlignment="1">
      <alignment horizontal="left" vertical="center"/>
    </xf>
    <xf numFmtId="49" fontId="23" fillId="37" borderId="17" xfId="0" applyNumberFormat="1" applyFont="1" applyFill="1" applyBorder="1" applyAlignment="1">
      <alignment horizontal="left" vertical="center" wrapText="1"/>
    </xf>
    <xf numFmtId="49" fontId="23" fillId="33" borderId="18" xfId="0" applyNumberFormat="1" applyFont="1" applyFill="1" applyBorder="1" applyAlignment="1">
      <alignment horizontal="left" vertical="center" wrapText="1"/>
    </xf>
    <xf numFmtId="49" fontId="22" fillId="26" borderId="11" xfId="0" applyNumberFormat="1" applyFont="1" applyFill="1" applyBorder="1" applyAlignment="1">
      <alignment horizontal="left" vertical="center" wrapText="1"/>
    </xf>
    <xf numFmtId="49" fontId="22" fillId="0" borderId="11" xfId="0" applyNumberFormat="1" applyFont="1" applyFill="1" applyBorder="1" applyAlignment="1">
      <alignment horizontal="left" vertical="center" wrapText="1"/>
    </xf>
    <xf numFmtId="49" fontId="24" fillId="26" borderId="11" xfId="0" applyNumberFormat="1" applyFont="1" applyFill="1" applyBorder="1" applyAlignment="1">
      <alignment horizontal="left" vertical="center" wrapText="1"/>
    </xf>
    <xf numFmtId="49" fontId="22" fillId="26" borderId="36" xfId="0" applyNumberFormat="1" applyFont="1" applyFill="1" applyBorder="1" applyAlignment="1">
      <alignment horizontal="left" vertical="center" wrapText="1"/>
    </xf>
    <xf numFmtId="49" fontId="23" fillId="33" borderId="17" xfId="0" applyNumberFormat="1" applyFont="1" applyFill="1" applyBorder="1" applyAlignment="1">
      <alignment horizontal="left" vertical="center" wrapText="1"/>
    </xf>
    <xf numFmtId="49" fontId="26" fillId="37" borderId="18" xfId="0" applyNumberFormat="1" applyFont="1" applyFill="1" applyBorder="1" applyAlignment="1">
      <alignment horizontal="left" vertical="center" wrapText="1"/>
    </xf>
    <xf numFmtId="49" fontId="23" fillId="33" borderId="24" xfId="0" applyNumberFormat="1" applyFont="1" applyFill="1" applyBorder="1" applyAlignment="1">
      <alignment horizontal="left" vertical="center" wrapText="1"/>
    </xf>
    <xf numFmtId="49" fontId="22" fillId="33" borderId="18" xfId="0" applyNumberFormat="1" applyFont="1" applyFill="1" applyBorder="1" applyAlignment="1">
      <alignment horizontal="left" vertical="center" wrapText="1"/>
    </xf>
    <xf numFmtId="49" fontId="22" fillId="0" borderId="0" xfId="0" applyNumberFormat="1" applyFont="1" applyAlignment="1">
      <alignment horizontal="left" vertical="center" wrapText="1"/>
    </xf>
    <xf numFmtId="49" fontId="22" fillId="0" borderId="0" xfId="0" applyNumberFormat="1" applyFont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49" fontId="23" fillId="27" borderId="33" xfId="0" applyNumberFormat="1" applyFont="1" applyFill="1" applyBorder="1" applyAlignment="1">
      <alignment horizontal="center" vertical="center" wrapText="1"/>
    </xf>
    <xf numFmtId="49" fontId="23" fillId="46" borderId="33" xfId="0" applyNumberFormat="1" applyFont="1" applyFill="1" applyBorder="1" applyAlignment="1">
      <alignment horizontal="center" vertical="center"/>
    </xf>
    <xf numFmtId="49" fontId="22" fillId="26" borderId="34" xfId="0" applyNumberFormat="1" applyFont="1" applyFill="1" applyBorder="1" applyAlignment="1">
      <alignment horizontal="center" vertical="center" wrapText="1"/>
    </xf>
    <xf numFmtId="49" fontId="24" fillId="26" borderId="34" xfId="0" applyNumberFormat="1" applyFont="1" applyFill="1" applyBorder="1" applyAlignment="1">
      <alignment horizontal="center" vertical="center" wrapText="1"/>
    </xf>
    <xf numFmtId="49" fontId="22" fillId="26" borderId="36" xfId="0" applyNumberFormat="1" applyFont="1" applyFill="1" applyBorder="1" applyAlignment="1">
      <alignment horizontal="center" vertical="center" wrapText="1"/>
    </xf>
    <xf numFmtId="49" fontId="22" fillId="26" borderId="33" xfId="0" applyNumberFormat="1" applyFont="1" applyFill="1" applyBorder="1" applyAlignment="1">
      <alignment horizontal="center" vertical="center" wrapText="1"/>
    </xf>
    <xf numFmtId="49" fontId="22" fillId="27" borderId="36" xfId="0" applyNumberFormat="1" applyFont="1" applyFill="1" applyBorder="1" applyAlignment="1">
      <alignment horizontal="center" vertical="center" wrapText="1"/>
    </xf>
    <xf numFmtId="49" fontId="22" fillId="27" borderId="33" xfId="0" applyNumberFormat="1" applyFont="1" applyFill="1" applyBorder="1" applyAlignment="1">
      <alignment horizontal="center" vertical="center" wrapText="1"/>
    </xf>
    <xf numFmtId="49" fontId="22" fillId="33" borderId="33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horizontal="center" vertical="center"/>
    </xf>
    <xf numFmtId="49" fontId="22" fillId="26" borderId="16" xfId="0" applyNumberFormat="1" applyFont="1" applyFill="1" applyBorder="1" applyAlignment="1">
      <alignment horizontal="right" vertical="center" wrapText="1"/>
    </xf>
    <xf numFmtId="49" fontId="22" fillId="26" borderId="36" xfId="0" applyNumberFormat="1" applyFont="1" applyFill="1" applyBorder="1" applyAlignment="1">
      <alignment horizontal="center" vertical="center" wrapText="1"/>
    </xf>
    <xf numFmtId="49" fontId="22" fillId="26" borderId="17" xfId="0" applyNumberFormat="1" applyFont="1" applyFill="1" applyBorder="1" applyAlignment="1">
      <alignment horizontal="left" vertical="center" wrapText="1"/>
    </xf>
    <xf numFmtId="49" fontId="22" fillId="26" borderId="40" xfId="0" applyNumberFormat="1" applyFont="1" applyFill="1" applyBorder="1" applyAlignment="1">
      <alignment horizontal="right" vertical="center" wrapText="1"/>
    </xf>
    <xf numFmtId="49" fontId="22" fillId="26" borderId="33" xfId="0" applyNumberFormat="1" applyFont="1" applyFill="1" applyBorder="1" applyAlignment="1">
      <alignment horizontal="center" vertical="center" wrapText="1"/>
    </xf>
    <xf numFmtId="49" fontId="22" fillId="26" borderId="18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44" fillId="0" borderId="0" xfId="0" applyFont="1" applyBorder="1" applyAlignment="1">
      <alignment horizontal="right" vertical="center" wrapText="1"/>
    </xf>
    <xf numFmtId="0" fontId="24" fillId="0" borderId="0" xfId="0" applyFont="1" applyAlignment="1">
      <alignment vertical="center" wrapText="1"/>
    </xf>
    <xf numFmtId="165" fontId="33" fillId="0" borderId="34" xfId="0" applyNumberFormat="1" applyFont="1" applyBorder="1" applyAlignment="1">
      <alignment horizontal="right" vertical="center"/>
    </xf>
    <xf numFmtId="0" fontId="23" fillId="0" borderId="14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right" vertical="center" wrapText="1"/>
    </xf>
    <xf numFmtId="0" fontId="23" fillId="0" borderId="17" xfId="0" applyFont="1" applyFill="1" applyBorder="1" applyAlignment="1">
      <alignment horizontal="center" vertical="center" wrapText="1"/>
    </xf>
    <xf numFmtId="49" fontId="23" fillId="0" borderId="16" xfId="0" applyNumberFormat="1" applyFont="1" applyFill="1" applyBorder="1" applyAlignment="1">
      <alignment horizontal="center" vertical="center" wrapText="1"/>
    </xf>
    <xf numFmtId="165" fontId="23" fillId="0" borderId="15" xfId="0" applyNumberFormat="1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vertical="top" wrapText="1"/>
    </xf>
    <xf numFmtId="49" fontId="47" fillId="0" borderId="12" xfId="0" applyNumberFormat="1" applyFont="1" applyFill="1" applyBorder="1" applyAlignment="1">
      <alignment horizontal="center" vertical="top" wrapText="1"/>
    </xf>
    <xf numFmtId="49" fontId="47" fillId="0" borderId="18" xfId="0" applyNumberFormat="1" applyFont="1" applyFill="1" applyBorder="1" applyAlignment="1">
      <alignment horizontal="center" vertical="top" wrapText="1"/>
    </xf>
    <xf numFmtId="49" fontId="47" fillId="0" borderId="13" xfId="0" applyNumberFormat="1" applyFont="1" applyFill="1" applyBorder="1" applyAlignment="1">
      <alignment horizontal="center" vertical="top" wrapText="1"/>
    </xf>
    <xf numFmtId="4" fontId="47" fillId="0" borderId="13" xfId="0" applyNumberFormat="1" applyFont="1" applyFill="1" applyBorder="1" applyAlignment="1">
      <alignment horizontal="right" vertical="center" wrapText="1"/>
    </xf>
    <xf numFmtId="2" fontId="22" fillId="47" borderId="12" xfId="55" applyNumberFormat="1" applyFont="1" applyFill="1" applyBorder="1" applyAlignment="1">
      <alignment horizontal="left" vertical="top" wrapText="1"/>
    </xf>
    <xf numFmtId="49" fontId="48" fillId="47" borderId="10" xfId="0" applyNumberFormat="1" applyFont="1" applyFill="1" applyBorder="1" applyAlignment="1">
      <alignment horizontal="center" vertical="top" wrapText="1"/>
    </xf>
    <xf numFmtId="49" fontId="48" fillId="47" borderId="11" xfId="0" applyNumberFormat="1" applyFont="1" applyFill="1" applyBorder="1" applyAlignment="1">
      <alignment horizontal="center" vertical="top" wrapText="1"/>
    </xf>
    <xf numFmtId="49" fontId="49" fillId="47" borderId="13" xfId="55" applyNumberFormat="1" applyFont="1" applyFill="1" applyBorder="1" applyAlignment="1">
      <alignment horizontal="center" vertical="top" wrapText="1"/>
    </xf>
    <xf numFmtId="49" fontId="49" fillId="47" borderId="12" xfId="55" applyNumberFormat="1" applyFont="1" applyFill="1" applyBorder="1" applyAlignment="1">
      <alignment horizontal="center" vertical="top" wrapText="1"/>
    </xf>
    <xf numFmtId="4" fontId="49" fillId="47" borderId="13" xfId="55" applyNumberFormat="1" applyFont="1" applyFill="1" applyBorder="1" applyAlignment="1">
      <alignment horizontal="right" vertical="center" wrapText="1"/>
    </xf>
    <xf numFmtId="2" fontId="24" fillId="0" borderId="12" xfId="55" applyNumberFormat="1" applyFont="1" applyFill="1" applyBorder="1" applyAlignment="1">
      <alignment horizontal="left" vertical="top" wrapText="1"/>
    </xf>
    <xf numFmtId="49" fontId="49" fillId="0" borderId="10" xfId="0" applyNumberFormat="1" applyFont="1" applyFill="1" applyBorder="1" applyAlignment="1">
      <alignment horizontal="center" vertical="top" wrapText="1"/>
    </xf>
    <xf numFmtId="49" fontId="49" fillId="0" borderId="11" xfId="0" applyNumberFormat="1" applyFont="1" applyFill="1" applyBorder="1" applyAlignment="1">
      <alignment horizontal="center" vertical="top" wrapText="1"/>
    </xf>
    <xf numFmtId="49" fontId="49" fillId="0" borderId="13" xfId="55" applyNumberFormat="1" applyFont="1" applyFill="1" applyBorder="1" applyAlignment="1">
      <alignment horizontal="center" vertical="top" wrapText="1"/>
    </xf>
    <xf numFmtId="49" fontId="49" fillId="0" borderId="33" xfId="55" applyNumberFormat="1" applyFont="1" applyFill="1" applyBorder="1" applyAlignment="1">
      <alignment horizontal="center" vertical="top" wrapText="1"/>
    </xf>
    <xf numFmtId="4" fontId="49" fillId="0" borderId="13" xfId="55" applyNumberFormat="1" applyFont="1" applyFill="1" applyBorder="1" applyAlignment="1">
      <alignment horizontal="right" vertical="center" wrapText="1"/>
    </xf>
    <xf numFmtId="4" fontId="50" fillId="0" borderId="13" xfId="55" applyNumberFormat="1" applyFont="1" applyFill="1" applyBorder="1" applyAlignment="1">
      <alignment horizontal="right" vertical="center" wrapText="1"/>
    </xf>
    <xf numFmtId="0" fontId="22" fillId="47" borderId="12" xfId="0" applyFont="1" applyFill="1" applyBorder="1" applyAlignment="1">
      <alignment vertical="top" wrapText="1"/>
    </xf>
    <xf numFmtId="49" fontId="49" fillId="47" borderId="12" xfId="0" applyNumberFormat="1" applyFont="1" applyFill="1" applyBorder="1" applyAlignment="1">
      <alignment horizontal="center" vertical="top" wrapText="1"/>
    </xf>
    <xf numFmtId="49" fontId="49" fillId="47" borderId="18" xfId="0" applyNumberFormat="1" applyFont="1" applyFill="1" applyBorder="1" applyAlignment="1">
      <alignment horizontal="center" vertical="top" wrapText="1"/>
    </xf>
    <xf numFmtId="49" fontId="48" fillId="47" borderId="13" xfId="0" applyNumberFormat="1" applyFont="1" applyFill="1" applyBorder="1" applyAlignment="1">
      <alignment horizontal="center" vertical="top" wrapText="1"/>
    </xf>
    <xf numFmtId="49" fontId="48" fillId="47" borderId="18" xfId="0" applyNumberFormat="1" applyFont="1" applyFill="1" applyBorder="1" applyAlignment="1">
      <alignment horizontal="center" vertical="top" wrapText="1"/>
    </xf>
    <xf numFmtId="4" fontId="48" fillId="47" borderId="13" xfId="0" applyNumberFormat="1" applyFont="1" applyFill="1" applyBorder="1" applyAlignment="1">
      <alignment horizontal="right" vertical="center" wrapText="1"/>
    </xf>
    <xf numFmtId="0" fontId="22" fillId="0" borderId="12" xfId="0" applyFont="1" applyFill="1" applyBorder="1" applyAlignment="1">
      <alignment vertical="top" wrapText="1"/>
    </xf>
    <xf numFmtId="49" fontId="49" fillId="0" borderId="12" xfId="0" applyNumberFormat="1" applyFont="1" applyFill="1" applyBorder="1" applyAlignment="1">
      <alignment horizontal="center" vertical="top" wrapText="1"/>
    </xf>
    <xf numFmtId="49" fontId="49" fillId="0" borderId="18" xfId="0" applyNumberFormat="1" applyFont="1" applyFill="1" applyBorder="1" applyAlignment="1">
      <alignment horizontal="center" vertical="top" wrapText="1"/>
    </xf>
    <xf numFmtId="49" fontId="48" fillId="0" borderId="13" xfId="0" applyNumberFormat="1" applyFont="1" applyFill="1" applyBorder="1" applyAlignment="1">
      <alignment horizontal="center" vertical="top" wrapText="1"/>
    </xf>
    <xf numFmtId="49" fontId="48" fillId="0" borderId="18" xfId="0" applyNumberFormat="1" applyFont="1" applyFill="1" applyBorder="1" applyAlignment="1">
      <alignment horizontal="center" vertical="top" wrapText="1"/>
    </xf>
    <xf numFmtId="4" fontId="48" fillId="0" borderId="13" xfId="0" applyNumberFormat="1" applyFont="1" applyFill="1" applyBorder="1" applyAlignment="1">
      <alignment horizontal="right" vertical="center" wrapText="1"/>
    </xf>
    <xf numFmtId="165" fontId="22" fillId="0" borderId="0" xfId="0" applyNumberFormat="1" applyFont="1" applyFill="1" applyAlignment="1">
      <alignment horizontal="right"/>
    </xf>
    <xf numFmtId="49" fontId="22" fillId="0" borderId="22" xfId="0" applyNumberFormat="1" applyFont="1" applyFill="1" applyBorder="1" applyAlignment="1">
      <alignment horizontal="center" vertical="center" wrapText="1"/>
    </xf>
    <xf numFmtId="4" fontId="22" fillId="0" borderId="22" xfId="0" applyNumberFormat="1" applyFont="1" applyFill="1" applyBorder="1" applyAlignment="1">
      <alignment horizontal="right" vertical="center" wrapText="1"/>
    </xf>
    <xf numFmtId="49" fontId="22" fillId="27" borderId="33" xfId="0" applyNumberFormat="1" applyFont="1" applyFill="1" applyBorder="1" applyAlignment="1">
      <alignment horizontal="left" vertical="center" wrapText="1"/>
    </xf>
    <xf numFmtId="49" fontId="22" fillId="26" borderId="18" xfId="0" applyNumberFormat="1" applyFont="1" applyFill="1" applyBorder="1" applyAlignment="1">
      <alignment horizontal="center" vertical="center" wrapText="1"/>
    </xf>
    <xf numFmtId="49" fontId="22" fillId="26" borderId="13" xfId="0" applyNumberFormat="1" applyFont="1" applyFill="1" applyBorder="1" applyAlignment="1">
      <alignment horizontal="center" vertical="center" wrapText="1"/>
    </xf>
    <xf numFmtId="49" fontId="22" fillId="27" borderId="12" xfId="0" applyNumberFormat="1" applyFont="1" applyFill="1" applyBorder="1" applyAlignment="1">
      <alignment horizontal="right" vertical="center" wrapText="1"/>
    </xf>
    <xf numFmtId="49" fontId="22" fillId="27" borderId="33" xfId="0" applyNumberFormat="1" applyFont="1" applyFill="1" applyBorder="1" applyAlignment="1">
      <alignment horizontal="center" vertical="center" wrapText="1"/>
    </xf>
    <xf numFmtId="49" fontId="23" fillId="0" borderId="13" xfId="0" applyNumberFormat="1" applyFont="1" applyFill="1" applyBorder="1" applyAlignment="1">
      <alignment horizontal="center" vertical="center" wrapText="1"/>
    </xf>
    <xf numFmtId="4" fontId="22" fillId="0" borderId="24" xfId="0" applyNumberFormat="1" applyFont="1" applyFill="1" applyBorder="1" applyAlignment="1">
      <alignment vertical="center" wrapText="1"/>
    </xf>
    <xf numFmtId="0" fontId="23" fillId="27" borderId="39" xfId="0" applyFont="1" applyFill="1" applyBorder="1" applyAlignment="1">
      <alignment horizontal="center" vertical="center" wrapText="1"/>
    </xf>
    <xf numFmtId="49" fontId="23" fillId="27" borderId="12" xfId="0" applyNumberFormat="1" applyFont="1" applyFill="1" applyBorder="1" applyAlignment="1">
      <alignment horizontal="center" vertical="center" wrapText="1"/>
    </xf>
    <xf numFmtId="4" fontId="23" fillId="27" borderId="13" xfId="0" applyNumberFormat="1" applyFont="1" applyFill="1" applyBorder="1" applyAlignment="1">
      <alignment horizontal="center" vertical="center" wrapText="1"/>
    </xf>
    <xf numFmtId="49" fontId="23" fillId="38" borderId="33" xfId="0" applyNumberFormat="1" applyFont="1" applyFill="1" applyBorder="1" applyAlignment="1">
      <alignment horizontal="center" vertical="center" wrapText="1"/>
    </xf>
    <xf numFmtId="49" fontId="23" fillId="38" borderId="18" xfId="0" applyNumberFormat="1" applyFont="1" applyFill="1" applyBorder="1" applyAlignment="1">
      <alignment horizontal="left" vertical="center" wrapText="1"/>
    </xf>
    <xf numFmtId="49" fontId="22" fillId="27" borderId="33" xfId="0" applyNumberFormat="1" applyFont="1" applyFill="1" applyBorder="1" applyAlignment="1">
      <alignment horizontal="left" vertical="center" wrapText="1"/>
    </xf>
    <xf numFmtId="49" fontId="22" fillId="27" borderId="16" xfId="0" applyNumberFormat="1" applyFont="1" applyFill="1" applyBorder="1" applyAlignment="1">
      <alignment horizontal="right" vertical="center" wrapText="1"/>
    </xf>
    <xf numFmtId="49" fontId="24" fillId="26" borderId="13" xfId="0" applyNumberFormat="1" applyFont="1" applyFill="1" applyBorder="1" applyAlignment="1">
      <alignment horizontal="center" vertical="center" wrapText="1"/>
    </xf>
    <xf numFmtId="49" fontId="24" fillId="26" borderId="35" xfId="0" applyNumberFormat="1" applyFont="1" applyFill="1" applyBorder="1" applyAlignment="1">
      <alignment horizontal="center" vertical="center" wrapText="1"/>
    </xf>
    <xf numFmtId="49" fontId="24" fillId="26" borderId="21" xfId="0" applyNumberFormat="1" applyFont="1" applyFill="1" applyBorder="1" applyAlignment="1">
      <alignment horizontal="center" vertical="center" wrapText="1"/>
    </xf>
    <xf numFmtId="49" fontId="24" fillId="27" borderId="16" xfId="0" applyNumberFormat="1" applyFont="1" applyFill="1" applyBorder="1" applyAlignment="1">
      <alignment horizontal="right" vertical="center" wrapText="1"/>
    </xf>
    <xf numFmtId="49" fontId="24" fillId="27" borderId="36" xfId="0" applyNumberFormat="1" applyFont="1" applyFill="1" applyBorder="1" applyAlignment="1">
      <alignment horizontal="center" vertical="center" wrapText="1"/>
    </xf>
    <xf numFmtId="49" fontId="24" fillId="27" borderId="36" xfId="0" applyNumberFormat="1" applyFont="1" applyFill="1" applyBorder="1" applyAlignment="1">
      <alignment horizontal="left" vertical="center" wrapText="1"/>
    </xf>
    <xf numFmtId="4" fontId="24" fillId="27" borderId="17" xfId="0" applyNumberFormat="1" applyFont="1" applyFill="1" applyBorder="1" applyAlignment="1">
      <alignment horizontal="right" vertical="center" wrapText="1"/>
    </xf>
    <xf numFmtId="49" fontId="22" fillId="26" borderId="35" xfId="0" applyNumberFormat="1" applyFont="1" applyFill="1" applyBorder="1" applyAlignment="1">
      <alignment horizontal="center" vertical="center" wrapText="1"/>
    </xf>
    <xf numFmtId="49" fontId="22" fillId="26" borderId="21" xfId="0" applyNumberFormat="1" applyFont="1" applyFill="1" applyBorder="1" applyAlignment="1">
      <alignment horizontal="center" vertical="center" wrapText="1"/>
    </xf>
    <xf numFmtId="0" fontId="22" fillId="0" borderId="28" xfId="0" applyFont="1" applyFill="1" applyBorder="1" applyAlignment="1">
      <alignment horizontal="left" vertical="center" wrapText="1"/>
    </xf>
    <xf numFmtId="49" fontId="22" fillId="0" borderId="41" xfId="0" applyNumberFormat="1" applyFont="1" applyFill="1" applyBorder="1" applyAlignment="1">
      <alignment horizontal="center" vertical="center" wrapText="1"/>
    </xf>
    <xf numFmtId="49" fontId="22" fillId="27" borderId="19" xfId="0" applyNumberFormat="1" applyFont="1" applyFill="1" applyBorder="1" applyAlignment="1">
      <alignment horizontal="right" vertical="center" wrapText="1"/>
    </xf>
    <xf numFmtId="49" fontId="22" fillId="27" borderId="0" xfId="0" applyNumberFormat="1" applyFont="1" applyFill="1" applyBorder="1" applyAlignment="1">
      <alignment horizontal="center" vertical="center" wrapText="1"/>
    </xf>
    <xf numFmtId="49" fontId="22" fillId="27" borderId="24" xfId="0" applyNumberFormat="1" applyFont="1" applyFill="1" applyBorder="1" applyAlignment="1">
      <alignment horizontal="left" vertical="center" wrapText="1"/>
    </xf>
    <xf numFmtId="2" fontId="23" fillId="50" borderId="13" xfId="55" applyNumberFormat="1" applyFont="1" applyFill="1" applyBorder="1" applyAlignment="1">
      <alignment horizontal="left" vertical="center" wrapText="1"/>
    </xf>
    <xf numFmtId="49" fontId="26" fillId="50" borderId="18" xfId="55" applyNumberFormat="1" applyFont="1" applyFill="1" applyBorder="1" applyAlignment="1">
      <alignment horizontal="center" vertical="center" wrapText="1"/>
    </xf>
    <xf numFmtId="49" fontId="26" fillId="50" borderId="12" xfId="55" applyNumberFormat="1" applyFont="1" applyFill="1" applyBorder="1" applyAlignment="1">
      <alignment horizontal="center" vertical="center" wrapText="1"/>
    </xf>
    <xf numFmtId="49" fontId="23" fillId="50" borderId="12" xfId="0" applyNumberFormat="1" applyFont="1" applyFill="1" applyBorder="1" applyAlignment="1">
      <alignment horizontal="right" vertical="center" wrapText="1"/>
    </xf>
    <xf numFmtId="49" fontId="23" fillId="50" borderId="33" xfId="0" applyNumberFormat="1" applyFont="1" applyFill="1" applyBorder="1" applyAlignment="1">
      <alignment horizontal="center" vertical="center" wrapText="1"/>
    </xf>
    <xf numFmtId="49" fontId="23" fillId="50" borderId="18" xfId="0" applyNumberFormat="1" applyFont="1" applyFill="1" applyBorder="1" applyAlignment="1">
      <alignment horizontal="left" vertical="center" wrapText="1"/>
    </xf>
    <xf numFmtId="4" fontId="26" fillId="50" borderId="13" xfId="55" applyNumberFormat="1" applyFont="1" applyFill="1" applyBorder="1" applyAlignment="1">
      <alignment vertical="center" wrapText="1"/>
    </xf>
    <xf numFmtId="0" fontId="30" fillId="50" borderId="0" xfId="0" applyFont="1" applyFill="1" applyAlignment="1">
      <alignment vertical="center" wrapText="1"/>
    </xf>
    <xf numFmtId="49" fontId="23" fillId="50" borderId="10" xfId="0" applyNumberFormat="1" applyFont="1" applyFill="1" applyBorder="1" applyAlignment="1">
      <alignment horizontal="right" vertical="center" wrapText="1"/>
    </xf>
    <xf numFmtId="49" fontId="23" fillId="50" borderId="34" xfId="0" applyNumberFormat="1" applyFont="1" applyFill="1" applyBorder="1" applyAlignment="1">
      <alignment horizontal="center" vertical="center" wrapText="1"/>
    </xf>
    <xf numFmtId="49" fontId="23" fillId="50" borderId="11" xfId="0" applyNumberFormat="1" applyFont="1" applyFill="1" applyBorder="1" applyAlignment="1">
      <alignment horizontal="left" vertical="center" wrapText="1"/>
    </xf>
    <xf numFmtId="0" fontId="28" fillId="50" borderId="0" xfId="55" applyFont="1" applyFill="1" applyAlignment="1">
      <alignment vertical="center" wrapText="1"/>
    </xf>
    <xf numFmtId="0" fontId="23" fillId="50" borderId="13" xfId="0" applyFont="1" applyFill="1" applyBorder="1" applyAlignment="1">
      <alignment vertical="center" wrapText="1"/>
    </xf>
    <xf numFmtId="49" fontId="23" fillId="50" borderId="18" xfId="0" applyNumberFormat="1" applyFont="1" applyFill="1" applyBorder="1" applyAlignment="1">
      <alignment horizontal="center" vertical="center" wrapText="1"/>
    </xf>
    <xf numFmtId="49" fontId="23" fillId="50" borderId="12" xfId="0" applyNumberFormat="1" applyFont="1" applyFill="1" applyBorder="1" applyAlignment="1">
      <alignment horizontal="center" vertical="center" wrapText="1"/>
    </xf>
    <xf numFmtId="49" fontId="23" fillId="50" borderId="16" xfId="0" applyNumberFormat="1" applyFont="1" applyFill="1" applyBorder="1" applyAlignment="1">
      <alignment horizontal="right" vertical="center" wrapText="1"/>
    </xf>
    <xf numFmtId="49" fontId="23" fillId="50" borderId="36" xfId="0" applyNumberFormat="1" applyFont="1" applyFill="1" applyBorder="1" applyAlignment="1">
      <alignment horizontal="center" vertical="center" wrapText="1"/>
    </xf>
    <xf numFmtId="49" fontId="23" fillId="50" borderId="36" xfId="0" applyNumberFormat="1" applyFont="1" applyFill="1" applyBorder="1" applyAlignment="1">
      <alignment horizontal="left" vertical="center" wrapText="1"/>
    </xf>
    <xf numFmtId="49" fontId="23" fillId="50" borderId="15" xfId="0" applyNumberFormat="1" applyFont="1" applyFill="1" applyBorder="1" applyAlignment="1">
      <alignment horizontal="center" vertical="center" wrapText="1"/>
    </xf>
    <xf numFmtId="4" fontId="23" fillId="50" borderId="18" xfId="0" applyNumberFormat="1" applyFont="1" applyFill="1" applyBorder="1" applyAlignment="1">
      <alignment horizontal="right" wrapText="1"/>
    </xf>
    <xf numFmtId="49" fontId="23" fillId="51" borderId="18" xfId="0" applyNumberFormat="1" applyFont="1" applyFill="1" applyBorder="1" applyAlignment="1">
      <alignment horizontal="left" vertical="center" wrapText="1"/>
    </xf>
    <xf numFmtId="4" fontId="23" fillId="51" borderId="13" xfId="0" applyNumberFormat="1" applyFont="1" applyFill="1" applyBorder="1" applyAlignment="1">
      <alignment horizontal="right" vertical="center" wrapText="1"/>
    </xf>
    <xf numFmtId="0" fontId="24" fillId="50" borderId="0" xfId="50" applyFont="1" applyFill="1" applyAlignment="1">
      <alignment vertical="center" wrapText="1"/>
    </xf>
    <xf numFmtId="49" fontId="23" fillId="51" borderId="29" xfId="0" applyNumberFormat="1" applyFont="1" applyFill="1" applyBorder="1" applyAlignment="1">
      <alignment horizontal="center" vertical="center" wrapText="1"/>
    </xf>
    <xf numFmtId="49" fontId="23" fillId="51" borderId="23" xfId="0" applyNumberFormat="1" applyFont="1" applyFill="1" applyBorder="1" applyAlignment="1">
      <alignment horizontal="center" vertical="center" wrapText="1"/>
    </xf>
    <xf numFmtId="49" fontId="23" fillId="51" borderId="10" xfId="0" applyNumberFormat="1" applyFont="1" applyFill="1" applyBorder="1" applyAlignment="1">
      <alignment horizontal="right" vertical="center" wrapText="1"/>
    </xf>
    <xf numFmtId="49" fontId="23" fillId="51" borderId="34" xfId="0" applyNumberFormat="1" applyFont="1" applyFill="1" applyBorder="1" applyAlignment="1">
      <alignment horizontal="center" vertical="center" wrapText="1"/>
    </xf>
    <xf numFmtId="49" fontId="23" fillId="51" borderId="11" xfId="0" applyNumberFormat="1" applyFont="1" applyFill="1" applyBorder="1" applyAlignment="1">
      <alignment horizontal="left" vertical="center" wrapText="1"/>
    </xf>
    <xf numFmtId="49" fontId="23" fillId="51" borderId="27" xfId="0" applyNumberFormat="1" applyFont="1" applyFill="1" applyBorder="1" applyAlignment="1">
      <alignment horizontal="center" vertical="center" wrapText="1"/>
    </xf>
    <xf numFmtId="4" fontId="23" fillId="51" borderId="22" xfId="0" applyNumberFormat="1" applyFont="1" applyFill="1" applyBorder="1" applyAlignment="1">
      <alignment horizontal="right" vertical="center" wrapText="1"/>
    </xf>
    <xf numFmtId="0" fontId="26" fillId="50" borderId="0" xfId="50" applyFont="1" applyFill="1" applyAlignment="1">
      <alignment vertical="center" wrapText="1"/>
    </xf>
    <xf numFmtId="0" fontId="26" fillId="50" borderId="13" xfId="0" applyFont="1" applyFill="1" applyBorder="1" applyAlignment="1">
      <alignment vertical="center" wrapText="1"/>
    </xf>
    <xf numFmtId="49" fontId="23" fillId="51" borderId="32" xfId="0" applyNumberFormat="1" applyFont="1" applyFill="1" applyBorder="1" applyAlignment="1">
      <alignment horizontal="center" vertical="center" wrapText="1"/>
    </xf>
    <xf numFmtId="49" fontId="23" fillId="51" borderId="31" xfId="0" applyNumberFormat="1" applyFont="1" applyFill="1" applyBorder="1" applyAlignment="1">
      <alignment horizontal="center" vertical="center" wrapText="1"/>
    </xf>
    <xf numFmtId="49" fontId="23" fillId="51" borderId="12" xfId="0" applyNumberFormat="1" applyFont="1" applyFill="1" applyBorder="1" applyAlignment="1">
      <alignment horizontal="right" vertical="center" wrapText="1"/>
    </xf>
    <xf numFmtId="49" fontId="23" fillId="51" borderId="33" xfId="0" applyNumberFormat="1" applyFont="1" applyFill="1" applyBorder="1" applyAlignment="1">
      <alignment horizontal="center" vertical="center" wrapText="1"/>
    </xf>
    <xf numFmtId="49" fontId="23" fillId="50" borderId="13" xfId="0" applyNumberFormat="1" applyFont="1" applyFill="1" applyBorder="1" applyAlignment="1">
      <alignment horizontal="center" vertical="center" wrapText="1"/>
    </xf>
    <xf numFmtId="4" fontId="23" fillId="50" borderId="13" xfId="0" applyNumberFormat="1" applyFont="1" applyFill="1" applyBorder="1" applyAlignment="1">
      <alignment horizontal="right" vertical="center" wrapText="1"/>
    </xf>
    <xf numFmtId="0" fontId="23" fillId="50" borderId="13" xfId="0" applyFont="1" applyFill="1" applyBorder="1" applyAlignment="1">
      <alignment horizontal="left" vertical="center" wrapText="1"/>
    </xf>
    <xf numFmtId="0" fontId="23" fillId="50" borderId="35" xfId="0" applyFont="1" applyFill="1" applyBorder="1" applyAlignment="1">
      <alignment horizontal="left" vertical="center" wrapText="1"/>
    </xf>
    <xf numFmtId="49" fontId="26" fillId="51" borderId="18" xfId="0" applyNumberFormat="1" applyFont="1" applyFill="1" applyBorder="1" applyAlignment="1">
      <alignment horizontal="center" vertical="center" wrapText="1"/>
    </xf>
    <xf numFmtId="49" fontId="26" fillId="51" borderId="12" xfId="0" applyNumberFormat="1" applyFont="1" applyFill="1" applyBorder="1" applyAlignment="1">
      <alignment horizontal="center" vertical="center" wrapText="1"/>
    </xf>
    <xf numFmtId="49" fontId="23" fillId="50" borderId="17" xfId="0" applyNumberFormat="1" applyFont="1" applyFill="1" applyBorder="1" applyAlignment="1">
      <alignment horizontal="left" vertical="center" wrapText="1"/>
    </xf>
    <xf numFmtId="4" fontId="26" fillId="51" borderId="13" xfId="0" applyNumberFormat="1" applyFont="1" applyFill="1" applyBorder="1" applyAlignment="1">
      <alignment horizontal="right" vertical="center" wrapText="1"/>
    </xf>
    <xf numFmtId="49" fontId="23" fillId="51" borderId="13" xfId="0" applyNumberFormat="1" applyFont="1" applyFill="1" applyBorder="1" applyAlignment="1">
      <alignment horizontal="center" vertical="center" wrapText="1"/>
    </xf>
    <xf numFmtId="0" fontId="27" fillId="50" borderId="13" xfId="0" applyFont="1" applyFill="1" applyBorder="1" applyAlignment="1">
      <alignment vertical="center" wrapText="1"/>
    </xf>
    <xf numFmtId="49" fontId="23" fillId="51" borderId="35" xfId="0" applyNumberFormat="1" applyFont="1" applyFill="1" applyBorder="1" applyAlignment="1">
      <alignment horizontal="center" vertical="center" wrapText="1"/>
    </xf>
    <xf numFmtId="49" fontId="23" fillId="51" borderId="21" xfId="0" applyNumberFormat="1" applyFont="1" applyFill="1" applyBorder="1" applyAlignment="1">
      <alignment horizontal="center" vertical="center" wrapText="1"/>
    </xf>
    <xf numFmtId="49" fontId="23" fillId="51" borderId="26" xfId="0" applyNumberFormat="1" applyFont="1" applyFill="1" applyBorder="1" applyAlignment="1">
      <alignment horizontal="center" vertical="center" wrapText="1"/>
    </xf>
    <xf numFmtId="0" fontId="30" fillId="52" borderId="0" xfId="0" applyFont="1" applyFill="1" applyAlignment="1">
      <alignment vertical="center" wrapText="1"/>
    </xf>
    <xf numFmtId="49" fontId="22" fillId="53" borderId="18" xfId="0" applyNumberFormat="1" applyFont="1" applyFill="1" applyBorder="1" applyAlignment="1">
      <alignment horizontal="center" vertical="center" wrapText="1"/>
    </xf>
    <xf numFmtId="49" fontId="22" fillId="53" borderId="12" xfId="0" applyNumberFormat="1" applyFont="1" applyFill="1" applyBorder="1" applyAlignment="1">
      <alignment horizontal="center" vertical="center" wrapText="1"/>
    </xf>
    <xf numFmtId="0" fontId="30" fillId="53" borderId="0" xfId="0" applyFont="1" applyFill="1" applyAlignment="1">
      <alignment vertical="center" wrapText="1"/>
    </xf>
    <xf numFmtId="49" fontId="24" fillId="53" borderId="18" xfId="55" applyNumberFormat="1" applyFont="1" applyFill="1" applyBorder="1" applyAlignment="1">
      <alignment horizontal="center" vertical="center" wrapText="1"/>
    </xf>
    <xf numFmtId="49" fontId="24" fillId="53" borderId="12" xfId="55" applyNumberFormat="1" applyFont="1" applyFill="1" applyBorder="1" applyAlignment="1">
      <alignment horizontal="center" vertical="center" wrapText="1"/>
    </xf>
    <xf numFmtId="49" fontId="22" fillId="53" borderId="13" xfId="0" applyNumberFormat="1" applyFont="1" applyFill="1" applyBorder="1" applyAlignment="1">
      <alignment horizontal="center" vertical="center" wrapText="1"/>
    </xf>
    <xf numFmtId="0" fontId="24" fillId="53" borderId="0" xfId="50" applyFont="1" applyFill="1" applyAlignment="1">
      <alignment vertical="center" wrapText="1"/>
    </xf>
    <xf numFmtId="0" fontId="26" fillId="53" borderId="0" xfId="50" applyFont="1" applyFill="1" applyAlignment="1">
      <alignment vertical="center" wrapText="1"/>
    </xf>
    <xf numFmtId="0" fontId="30" fillId="54" borderId="0" xfId="0" applyFont="1" applyFill="1" applyAlignment="1">
      <alignment vertical="center" wrapText="1"/>
    </xf>
    <xf numFmtId="0" fontId="24" fillId="54" borderId="0" xfId="50" applyFont="1" applyFill="1" applyBorder="1" applyAlignment="1">
      <alignment vertical="center" wrapText="1"/>
    </xf>
    <xf numFmtId="0" fontId="24" fillId="54" borderId="0" xfId="50" applyFont="1" applyFill="1" applyAlignment="1">
      <alignment vertical="center" wrapText="1"/>
    </xf>
    <xf numFmtId="0" fontId="23" fillId="54" borderId="0" xfId="0" applyFont="1" applyFill="1" applyAlignment="1">
      <alignment vertical="center" wrapText="1"/>
    </xf>
    <xf numFmtId="0" fontId="26" fillId="54" borderId="0" xfId="50" applyFont="1" applyFill="1" applyAlignment="1">
      <alignment vertical="center" wrapText="1"/>
    </xf>
    <xf numFmtId="49" fontId="22" fillId="55" borderId="26" xfId="0" applyNumberFormat="1" applyFont="1" applyFill="1" applyBorder="1" applyAlignment="1">
      <alignment horizontal="center" vertical="center" wrapText="1"/>
    </xf>
    <xf numFmtId="49" fontId="22" fillId="55" borderId="21" xfId="0" applyNumberFormat="1" applyFont="1" applyFill="1" applyBorder="1" applyAlignment="1">
      <alignment horizontal="center" vertical="center" wrapText="1"/>
    </xf>
    <xf numFmtId="49" fontId="22" fillId="56" borderId="16" xfId="0" applyNumberFormat="1" applyFont="1" applyFill="1" applyBorder="1" applyAlignment="1">
      <alignment horizontal="right" vertical="center" wrapText="1"/>
    </xf>
    <xf numFmtId="49" fontId="22" fillId="56" borderId="36" xfId="0" applyNumberFormat="1" applyFont="1" applyFill="1" applyBorder="1" applyAlignment="1">
      <alignment horizontal="center" vertical="center" wrapText="1"/>
    </xf>
    <xf numFmtId="49" fontId="22" fillId="56" borderId="17" xfId="0" applyNumberFormat="1" applyFont="1" applyFill="1" applyBorder="1" applyAlignment="1">
      <alignment horizontal="left" vertical="center" wrapText="1"/>
    </xf>
    <xf numFmtId="0" fontId="30" fillId="55" borderId="0" xfId="0" applyFont="1" applyFill="1" applyAlignment="1">
      <alignment vertical="center" wrapText="1"/>
    </xf>
    <xf numFmtId="49" fontId="22" fillId="55" borderId="18" xfId="0" applyNumberFormat="1" applyFont="1" applyFill="1" applyBorder="1" applyAlignment="1">
      <alignment horizontal="center" vertical="center" wrapText="1"/>
    </xf>
    <xf numFmtId="49" fontId="22" fillId="55" borderId="12" xfId="0" applyNumberFormat="1" applyFont="1" applyFill="1" applyBorder="1" applyAlignment="1">
      <alignment horizontal="center" vertical="center" wrapText="1"/>
    </xf>
    <xf numFmtId="49" fontId="22" fillId="55" borderId="13" xfId="0" applyNumberFormat="1" applyFont="1" applyFill="1" applyBorder="1" applyAlignment="1">
      <alignment horizontal="center" vertical="center" wrapText="1"/>
    </xf>
    <xf numFmtId="49" fontId="24" fillId="55" borderId="18" xfId="55" applyNumberFormat="1" applyFont="1" applyFill="1" applyBorder="1" applyAlignment="1">
      <alignment horizontal="center" vertical="center" wrapText="1"/>
    </xf>
    <xf numFmtId="49" fontId="24" fillId="55" borderId="12" xfId="55" applyNumberFormat="1" applyFont="1" applyFill="1" applyBorder="1" applyAlignment="1">
      <alignment horizontal="center" vertical="center" wrapText="1"/>
    </xf>
    <xf numFmtId="4" fontId="24" fillId="55" borderId="13" xfId="55" applyNumberFormat="1" applyFont="1" applyFill="1" applyBorder="1" applyAlignment="1">
      <alignment vertical="center" wrapText="1"/>
    </xf>
    <xf numFmtId="49" fontId="22" fillId="55" borderId="18" xfId="48" applyNumberFormat="1" applyFont="1" applyFill="1" applyBorder="1" applyAlignment="1">
      <alignment horizontal="center" vertical="center" wrapText="1"/>
    </xf>
    <xf numFmtId="49" fontId="22" fillId="55" borderId="13" xfId="48" applyNumberFormat="1" applyFont="1" applyFill="1" applyBorder="1" applyAlignment="1">
      <alignment horizontal="center" vertical="center" wrapText="1"/>
    </xf>
    <xf numFmtId="0" fontId="24" fillId="55" borderId="0" xfId="50" applyFont="1" applyFill="1" applyAlignment="1">
      <alignment vertical="center" wrapText="1"/>
    </xf>
    <xf numFmtId="0" fontId="24" fillId="55" borderId="0" xfId="50" applyFont="1" applyFill="1" applyBorder="1" applyAlignment="1">
      <alignment vertical="center" wrapText="1"/>
    </xf>
    <xf numFmtId="49" fontId="24" fillId="55" borderId="13" xfId="0" applyNumberFormat="1" applyFont="1" applyFill="1" applyBorder="1" applyAlignment="1">
      <alignment horizontal="center" vertical="center" wrapText="1"/>
    </xf>
    <xf numFmtId="49" fontId="24" fillId="55" borderId="18" xfId="0" applyNumberFormat="1" applyFont="1" applyFill="1" applyBorder="1" applyAlignment="1">
      <alignment horizontal="center" vertical="center" wrapText="1"/>
    </xf>
    <xf numFmtId="0" fontId="28" fillId="55" borderId="0" xfId="55" applyFont="1" applyFill="1" applyAlignment="1">
      <alignment vertical="center" wrapText="1"/>
    </xf>
    <xf numFmtId="0" fontId="24" fillId="55" borderId="0" xfId="50" applyFont="1" applyFill="1" applyAlignment="1">
      <alignment horizontal="center" vertical="center" wrapText="1"/>
    </xf>
    <xf numFmtId="0" fontId="26" fillId="55" borderId="0" xfId="50" applyFont="1" applyFill="1" applyAlignment="1">
      <alignment vertical="center" wrapText="1"/>
    </xf>
    <xf numFmtId="2" fontId="24" fillId="55" borderId="13" xfId="55" applyNumberFormat="1" applyFont="1" applyFill="1" applyBorder="1" applyAlignment="1">
      <alignment horizontal="left" vertical="center" wrapText="1"/>
    </xf>
    <xf numFmtId="49" fontId="24" fillId="55" borderId="10" xfId="0" applyNumberFormat="1" applyFont="1" applyFill="1" applyBorder="1" applyAlignment="1">
      <alignment horizontal="right" vertical="center" wrapText="1"/>
    </xf>
    <xf numFmtId="49" fontId="24" fillId="55" borderId="34" xfId="0" applyNumberFormat="1" applyFont="1" applyFill="1" applyBorder="1" applyAlignment="1">
      <alignment horizontal="center" vertical="center" wrapText="1"/>
    </xf>
    <xf numFmtId="49" fontId="24" fillId="55" borderId="11" xfId="0" applyNumberFormat="1" applyFont="1" applyFill="1" applyBorder="1" applyAlignment="1">
      <alignment horizontal="left" vertical="center" wrapText="1"/>
    </xf>
    <xf numFmtId="4" fontId="23" fillId="57" borderId="13" xfId="38" applyNumberFormat="1" applyFont="1" applyFill="1" applyBorder="1" applyAlignment="1">
      <alignment vertical="center"/>
    </xf>
    <xf numFmtId="4" fontId="23" fillId="58" borderId="13" xfId="38" applyNumberFormat="1" applyFont="1" applyFill="1" applyBorder="1" applyAlignment="1">
      <alignment vertical="center"/>
    </xf>
    <xf numFmtId="4" fontId="22" fillId="55" borderId="13" xfId="38" applyNumberFormat="1" applyFont="1" applyFill="1" applyBorder="1" applyAlignment="1">
      <alignment vertical="center"/>
    </xf>
    <xf numFmtId="0" fontId="54" fillId="55" borderId="0" xfId="38" applyFill="1"/>
    <xf numFmtId="0" fontId="26" fillId="51" borderId="13" xfId="0" applyFont="1" applyFill="1" applyBorder="1" applyAlignment="1">
      <alignment horizontal="left" vertical="center" wrapText="1"/>
    </xf>
    <xf numFmtId="49" fontId="26" fillId="51" borderId="13" xfId="0" applyNumberFormat="1" applyFont="1" applyFill="1" applyBorder="1" applyAlignment="1">
      <alignment horizontal="center" vertical="center" wrapText="1"/>
    </xf>
    <xf numFmtId="49" fontId="22" fillId="50" borderId="18" xfId="0" applyNumberFormat="1" applyFont="1" applyFill="1" applyBorder="1" applyAlignment="1">
      <alignment horizontal="center" vertical="center" wrapText="1"/>
    </xf>
    <xf numFmtId="49" fontId="23" fillId="50" borderId="17" xfId="0" applyNumberFormat="1" applyFont="1" applyFill="1" applyBorder="1" applyAlignment="1">
      <alignment horizontal="center" vertical="center" wrapText="1"/>
    </xf>
    <xf numFmtId="49" fontId="23" fillId="51" borderId="16" xfId="0" applyNumberFormat="1" applyFont="1" applyFill="1" applyBorder="1" applyAlignment="1">
      <alignment horizontal="right" vertical="center" wrapText="1"/>
    </xf>
    <xf numFmtId="49" fontId="23" fillId="51" borderId="36" xfId="0" applyNumberFormat="1" applyFont="1" applyFill="1" applyBorder="1" applyAlignment="1">
      <alignment horizontal="center" vertical="center" wrapText="1"/>
    </xf>
    <xf numFmtId="49" fontId="23" fillId="51" borderId="17" xfId="0" applyNumberFormat="1" applyFont="1" applyFill="1" applyBorder="1" applyAlignment="1">
      <alignment horizontal="left" vertical="center" wrapText="1"/>
    </xf>
    <xf numFmtId="4" fontId="24" fillId="60" borderId="13" xfId="55" applyNumberFormat="1" applyFont="1" applyFill="1" applyBorder="1" applyAlignment="1">
      <alignment vertical="center" wrapText="1"/>
    </xf>
    <xf numFmtId="4" fontId="24" fillId="60" borderId="22" xfId="55" applyNumberFormat="1" applyFont="1" applyFill="1" applyBorder="1" applyAlignment="1">
      <alignment vertical="center" wrapText="1"/>
    </xf>
    <xf numFmtId="2" fontId="22" fillId="62" borderId="13" xfId="55" applyNumberFormat="1" applyFont="1" applyFill="1" applyBorder="1" applyAlignment="1">
      <alignment horizontal="left" vertical="center" wrapText="1"/>
    </xf>
    <xf numFmtId="49" fontId="22" fillId="62" borderId="18" xfId="0" applyNumberFormat="1" applyFont="1" applyFill="1" applyBorder="1" applyAlignment="1">
      <alignment horizontal="center" vertical="center" wrapText="1"/>
    </xf>
    <xf numFmtId="49" fontId="22" fillId="62" borderId="12" xfId="0" applyNumberFormat="1" applyFont="1" applyFill="1" applyBorder="1" applyAlignment="1">
      <alignment horizontal="center" vertical="center" wrapText="1"/>
    </xf>
    <xf numFmtId="49" fontId="22" fillId="62" borderId="16" xfId="0" applyNumberFormat="1" applyFont="1" applyFill="1" applyBorder="1" applyAlignment="1">
      <alignment horizontal="right" vertical="center" wrapText="1"/>
    </xf>
    <xf numFmtId="49" fontId="22" fillId="62" borderId="36" xfId="0" applyNumberFormat="1" applyFont="1" applyFill="1" applyBorder="1" applyAlignment="1">
      <alignment horizontal="center" vertical="center" wrapText="1"/>
    </xf>
    <xf numFmtId="49" fontId="22" fillId="62" borderId="17" xfId="0" applyNumberFormat="1" applyFont="1" applyFill="1" applyBorder="1" applyAlignment="1">
      <alignment horizontal="left" vertical="center" wrapText="1"/>
    </xf>
    <xf numFmtId="4" fontId="22" fillId="62" borderId="13" xfId="0" applyNumberFormat="1" applyFont="1" applyFill="1" applyBorder="1" applyAlignment="1">
      <alignment horizontal="right" vertical="center" wrapText="1"/>
    </xf>
    <xf numFmtId="0" fontId="30" fillId="62" borderId="0" xfId="0" applyFont="1" applyFill="1" applyAlignment="1">
      <alignment vertical="center" wrapText="1"/>
    </xf>
    <xf numFmtId="0" fontId="22" fillId="62" borderId="13" xfId="0" applyFont="1" applyFill="1" applyBorder="1" applyAlignment="1">
      <alignment vertical="center" wrapText="1"/>
    </xf>
    <xf numFmtId="49" fontId="24" fillId="62" borderId="18" xfId="55" applyNumberFormat="1" applyFont="1" applyFill="1" applyBorder="1" applyAlignment="1">
      <alignment horizontal="center" vertical="center" wrapText="1"/>
    </xf>
    <xf numFmtId="49" fontId="24" fillId="62" borderId="12" xfId="55" applyNumberFormat="1" applyFont="1" applyFill="1" applyBorder="1" applyAlignment="1">
      <alignment horizontal="center" vertical="center" wrapText="1"/>
    </xf>
    <xf numFmtId="4" fontId="24" fillId="62" borderId="13" xfId="55" applyNumberFormat="1" applyFont="1" applyFill="1" applyBorder="1" applyAlignment="1">
      <alignment vertical="center" wrapText="1"/>
    </xf>
    <xf numFmtId="49" fontId="22" fillId="62" borderId="13" xfId="0" applyNumberFormat="1" applyFont="1" applyFill="1" applyBorder="1" applyAlignment="1">
      <alignment horizontal="center" vertical="center" wrapText="1"/>
    </xf>
    <xf numFmtId="49" fontId="22" fillId="62" borderId="12" xfId="0" applyNumberFormat="1" applyFont="1" applyFill="1" applyBorder="1" applyAlignment="1">
      <alignment horizontal="right" vertical="center" wrapText="1"/>
    </xf>
    <xf numFmtId="49" fontId="22" fillId="62" borderId="33" xfId="0" applyNumberFormat="1" applyFont="1" applyFill="1" applyBorder="1" applyAlignment="1">
      <alignment horizontal="center" vertical="center" wrapText="1"/>
    </xf>
    <xf numFmtId="49" fontId="22" fillId="62" borderId="18" xfId="0" applyNumberFormat="1" applyFont="1" applyFill="1" applyBorder="1" applyAlignment="1">
      <alignment horizontal="left" vertical="center" wrapText="1"/>
    </xf>
    <xf numFmtId="0" fontId="22" fillId="62" borderId="13" xfId="0" applyFont="1" applyFill="1" applyBorder="1" applyAlignment="1">
      <alignment horizontal="left" vertical="center" wrapText="1"/>
    </xf>
    <xf numFmtId="49" fontId="22" fillId="62" borderId="17" xfId="0" applyNumberFormat="1" applyFont="1" applyFill="1" applyBorder="1" applyAlignment="1">
      <alignment horizontal="center" vertical="center" wrapText="1"/>
    </xf>
    <xf numFmtId="49" fontId="22" fillId="62" borderId="15" xfId="0" applyNumberFormat="1" applyFont="1" applyFill="1" applyBorder="1" applyAlignment="1">
      <alignment horizontal="center" vertical="center" wrapText="1"/>
    </xf>
    <xf numFmtId="49" fontId="22" fillId="63" borderId="16" xfId="0" applyNumberFormat="1" applyFont="1" applyFill="1" applyBorder="1" applyAlignment="1">
      <alignment horizontal="right" vertical="center" wrapText="1"/>
    </xf>
    <xf numFmtId="49" fontId="22" fillId="63" borderId="33" xfId="0" applyNumberFormat="1" applyFont="1" applyFill="1" applyBorder="1" applyAlignment="1">
      <alignment horizontal="center" vertical="center" wrapText="1"/>
    </xf>
    <xf numFmtId="49" fontId="22" fillId="63" borderId="33" xfId="0" applyNumberFormat="1" applyFont="1" applyFill="1" applyBorder="1" applyAlignment="1">
      <alignment horizontal="left" vertical="center" wrapText="1"/>
    </xf>
    <xf numFmtId="0" fontId="24" fillId="62" borderId="0" xfId="50" applyFont="1" applyFill="1" applyAlignment="1">
      <alignment vertical="center" wrapText="1"/>
    </xf>
    <xf numFmtId="49" fontId="22" fillId="63" borderId="12" xfId="0" applyNumberFormat="1" applyFont="1" applyFill="1" applyBorder="1" applyAlignment="1">
      <alignment horizontal="right" vertical="center" wrapText="1"/>
    </xf>
    <xf numFmtId="49" fontId="22" fillId="63" borderId="18" xfId="0" applyNumberFormat="1" applyFont="1" applyFill="1" applyBorder="1" applyAlignment="1">
      <alignment horizontal="left" vertical="center" wrapText="1"/>
    </xf>
    <xf numFmtId="0" fontId="24" fillId="62" borderId="13" xfId="0" applyFont="1" applyFill="1" applyBorder="1" applyAlignment="1">
      <alignment vertical="center" wrapText="1"/>
    </xf>
    <xf numFmtId="49" fontId="24" fillId="62" borderId="18" xfId="0" applyNumberFormat="1" applyFont="1" applyFill="1" applyBorder="1" applyAlignment="1">
      <alignment horizontal="center" vertical="center" wrapText="1"/>
    </xf>
    <xf numFmtId="49" fontId="24" fillId="62" borderId="13" xfId="0" applyNumberFormat="1" applyFont="1" applyFill="1" applyBorder="1" applyAlignment="1">
      <alignment horizontal="center" vertical="center" wrapText="1"/>
    </xf>
    <xf numFmtId="4" fontId="22" fillId="63" borderId="13" xfId="0" applyNumberFormat="1" applyFont="1" applyFill="1" applyBorder="1" applyAlignment="1">
      <alignment horizontal="right" vertical="center" wrapText="1"/>
    </xf>
    <xf numFmtId="0" fontId="23" fillId="62" borderId="0" xfId="0" applyFont="1" applyFill="1" applyAlignment="1">
      <alignment vertical="center" wrapText="1"/>
    </xf>
    <xf numFmtId="0" fontId="26" fillId="62" borderId="0" xfId="50" applyFont="1" applyFill="1" applyAlignment="1">
      <alignment vertical="center" wrapText="1"/>
    </xf>
    <xf numFmtId="49" fontId="22" fillId="62" borderId="11" xfId="0" applyNumberFormat="1" applyFont="1" applyFill="1" applyBorder="1" applyAlignment="1">
      <alignment horizontal="center" vertical="center" wrapText="1"/>
    </xf>
    <xf numFmtId="4" fontId="22" fillId="63" borderId="22" xfId="0" applyNumberFormat="1" applyFont="1" applyFill="1" applyBorder="1" applyAlignment="1">
      <alignment horizontal="right" vertical="center" wrapText="1"/>
    </xf>
    <xf numFmtId="0" fontId="28" fillId="53" borderId="0" xfId="55" applyFont="1" applyFill="1" applyAlignment="1">
      <alignment vertical="center" wrapText="1"/>
    </xf>
    <xf numFmtId="0" fontId="24" fillId="53" borderId="0" xfId="55" applyFont="1" applyFill="1" applyAlignment="1">
      <alignment vertical="center" wrapText="1"/>
    </xf>
    <xf numFmtId="49" fontId="22" fillId="0" borderId="11" xfId="0" applyNumberFormat="1" applyFont="1" applyFill="1" applyBorder="1" applyAlignment="1">
      <alignment horizontal="center" vertical="center" wrapText="1"/>
    </xf>
    <xf numFmtId="49" fontId="22" fillId="0" borderId="20" xfId="0" applyNumberFormat="1" applyFont="1" applyFill="1" applyBorder="1" applyAlignment="1">
      <alignment horizontal="center" vertical="center" wrapText="1"/>
    </xf>
    <xf numFmtId="49" fontId="22" fillId="27" borderId="42" xfId="0" applyNumberFormat="1" applyFont="1" applyFill="1" applyBorder="1" applyAlignment="1">
      <alignment horizontal="right" vertical="center" wrapText="1"/>
    </xf>
    <xf numFmtId="49" fontId="22" fillId="27" borderId="43" xfId="0" applyNumberFormat="1" applyFont="1" applyFill="1" applyBorder="1" applyAlignment="1">
      <alignment horizontal="center" vertical="center" wrapText="1"/>
    </xf>
    <xf numFmtId="49" fontId="22" fillId="27" borderId="26" xfId="0" applyNumberFormat="1" applyFont="1" applyFill="1" applyBorder="1" applyAlignment="1">
      <alignment horizontal="left" vertical="center" wrapText="1"/>
    </xf>
    <xf numFmtId="0" fontId="0" fillId="50" borderId="0" xfId="0" applyFill="1"/>
    <xf numFmtId="4" fontId="22" fillId="60" borderId="13" xfId="0" applyNumberFormat="1" applyFont="1" applyFill="1" applyBorder="1" applyAlignment="1">
      <alignment horizontal="right" vertical="center" wrapText="1"/>
    </xf>
    <xf numFmtId="0" fontId="0" fillId="55" borderId="0" xfId="0" applyFill="1"/>
    <xf numFmtId="49" fontId="22" fillId="53" borderId="26" xfId="0" applyNumberFormat="1" applyFont="1" applyFill="1" applyBorder="1" applyAlignment="1">
      <alignment horizontal="center" vertical="center" wrapText="1"/>
    </xf>
    <xf numFmtId="49" fontId="22" fillId="53" borderId="20" xfId="0" applyNumberFormat="1" applyFont="1" applyFill="1" applyBorder="1" applyAlignment="1">
      <alignment horizontal="center" vertical="center" wrapText="1"/>
    </xf>
    <xf numFmtId="0" fontId="0" fillId="53" borderId="0" xfId="0" applyFill="1"/>
    <xf numFmtId="0" fontId="0" fillId="62" borderId="0" xfId="0" applyFill="1"/>
    <xf numFmtId="49" fontId="22" fillId="50" borderId="12" xfId="0" applyNumberFormat="1" applyFont="1" applyFill="1" applyBorder="1" applyAlignment="1">
      <alignment horizontal="center" vertical="center" wrapText="1"/>
    </xf>
    <xf numFmtId="4" fontId="24" fillId="60" borderId="13" xfId="0" applyNumberFormat="1" applyFont="1" applyFill="1" applyBorder="1" applyAlignment="1">
      <alignment horizontal="right" vertical="center" wrapText="1"/>
    </xf>
    <xf numFmtId="4" fontId="22" fillId="60" borderId="13" xfId="0" applyNumberFormat="1" applyFont="1" applyFill="1" applyBorder="1" applyAlignment="1">
      <alignment vertical="center" wrapText="1"/>
    </xf>
    <xf numFmtId="4" fontId="22" fillId="60" borderId="15" xfId="0" applyNumberFormat="1" applyFont="1" applyFill="1" applyBorder="1" applyAlignment="1">
      <alignment horizontal="right" vertical="center" wrapText="1"/>
    </xf>
    <xf numFmtId="4" fontId="22" fillId="61" borderId="15" xfId="0" applyNumberFormat="1" applyFont="1" applyFill="1" applyBorder="1" applyAlignment="1">
      <alignment horizontal="right" vertical="center" wrapText="1"/>
    </xf>
    <xf numFmtId="49" fontId="23" fillId="46" borderId="13" xfId="0" applyNumberFormat="1" applyFont="1" applyFill="1" applyBorder="1" applyAlignment="1">
      <alignment horizontal="center" vertical="center" wrapText="1"/>
    </xf>
    <xf numFmtId="49" fontId="23" fillId="46" borderId="12" xfId="0" applyNumberFormat="1" applyFont="1" applyFill="1" applyBorder="1" applyAlignment="1">
      <alignment horizontal="center" vertical="center" wrapText="1"/>
    </xf>
    <xf numFmtId="49" fontId="23" fillId="46" borderId="12" xfId="0" applyNumberFormat="1" applyFont="1" applyFill="1" applyBorder="1" applyAlignment="1">
      <alignment vertical="center" wrapText="1"/>
    </xf>
    <xf numFmtId="49" fontId="23" fillId="46" borderId="33" xfId="0" applyNumberFormat="1" applyFont="1" applyFill="1" applyBorder="1" applyAlignment="1">
      <alignment horizontal="center" vertical="center" wrapText="1"/>
    </xf>
    <xf numFmtId="49" fontId="23" fillId="46" borderId="33" xfId="0" applyNumberFormat="1" applyFont="1" applyFill="1" applyBorder="1" applyAlignment="1">
      <alignment horizontal="left" vertical="center" wrapText="1"/>
    </xf>
    <xf numFmtId="49" fontId="23" fillId="46" borderId="13" xfId="0" applyNumberFormat="1" applyFont="1" applyFill="1" applyBorder="1" applyAlignment="1">
      <alignment vertical="center" wrapText="1"/>
    </xf>
    <xf numFmtId="4" fontId="23" fillId="46" borderId="18" xfId="0" applyNumberFormat="1" applyFont="1" applyFill="1" applyBorder="1" applyAlignment="1">
      <alignment horizontal="right" vertical="center" wrapText="1"/>
    </xf>
    <xf numFmtId="0" fontId="25" fillId="0" borderId="0" xfId="0" applyFont="1" applyFill="1" applyAlignment="1">
      <alignment wrapText="1"/>
    </xf>
    <xf numFmtId="0" fontId="34" fillId="0" borderId="0" xfId="48" applyFont="1" applyFill="1" applyAlignment="1">
      <alignment vertical="top" wrapText="1"/>
    </xf>
    <xf numFmtId="49" fontId="35" fillId="0" borderId="0" xfId="0" applyNumberFormat="1" applyFont="1" applyAlignment="1">
      <alignment vertical="center" wrapText="1"/>
    </xf>
    <xf numFmtId="49" fontId="35" fillId="0" borderId="0" xfId="0" applyNumberFormat="1" applyFont="1" applyAlignment="1">
      <alignment horizontal="right" vertical="center" wrapText="1"/>
    </xf>
    <xf numFmtId="49" fontId="35" fillId="0" borderId="0" xfId="0" applyNumberFormat="1" applyFont="1" applyBorder="1" applyAlignment="1">
      <alignment horizontal="center" vertical="center" wrapText="1"/>
    </xf>
    <xf numFmtId="4" fontId="35" fillId="0" borderId="24" xfId="0" applyNumberFormat="1" applyFont="1" applyBorder="1" applyAlignment="1">
      <alignment horizontal="center" vertical="center" wrapText="1"/>
    </xf>
    <xf numFmtId="0" fontId="25" fillId="0" borderId="0" xfId="50" applyFont="1" applyFill="1" applyAlignment="1">
      <alignment wrapText="1"/>
    </xf>
    <xf numFmtId="49" fontId="22" fillId="0" borderId="0" xfId="0" applyNumberFormat="1" applyFont="1" applyFill="1" applyAlignment="1">
      <alignment horizontal="center" wrapText="1"/>
    </xf>
    <xf numFmtId="49" fontId="22" fillId="0" borderId="0" xfId="0" applyNumberFormat="1" applyFont="1" applyAlignment="1">
      <alignment horizontal="center" wrapText="1"/>
    </xf>
    <xf numFmtId="4" fontId="22" fillId="0" borderId="24" xfId="0" applyNumberFormat="1" applyFont="1" applyFill="1" applyBorder="1" applyAlignment="1">
      <alignment wrapText="1"/>
    </xf>
    <xf numFmtId="0" fontId="22" fillId="44" borderId="15" xfId="0" applyFont="1" applyFill="1" applyBorder="1" applyAlignment="1">
      <alignment vertical="center" wrapText="1"/>
    </xf>
    <xf numFmtId="49" fontId="22" fillId="44" borderId="35" xfId="0" applyNumberFormat="1" applyFont="1" applyFill="1" applyBorder="1" applyAlignment="1">
      <alignment horizontal="center" vertical="center" wrapText="1"/>
    </xf>
    <xf numFmtId="49" fontId="22" fillId="44" borderId="21" xfId="0" applyNumberFormat="1" applyFont="1" applyFill="1" applyBorder="1" applyAlignment="1">
      <alignment horizontal="center" vertical="center" wrapText="1"/>
    </xf>
    <xf numFmtId="49" fontId="22" fillId="45" borderId="16" xfId="0" applyNumberFormat="1" applyFont="1" applyFill="1" applyBorder="1" applyAlignment="1">
      <alignment horizontal="right" vertical="center" wrapText="1"/>
    </xf>
    <xf numFmtId="49" fontId="22" fillId="45" borderId="36" xfId="0" applyNumberFormat="1" applyFont="1" applyFill="1" applyBorder="1" applyAlignment="1">
      <alignment horizontal="center" vertical="center" wrapText="1"/>
    </xf>
    <xf numFmtId="49" fontId="22" fillId="45" borderId="17" xfId="0" applyNumberFormat="1" applyFont="1" applyFill="1" applyBorder="1" applyAlignment="1">
      <alignment horizontal="left" vertical="center" wrapText="1"/>
    </xf>
    <xf numFmtId="4" fontId="22" fillId="45" borderId="15" xfId="0" applyNumberFormat="1" applyFont="1" applyFill="1" applyBorder="1" applyAlignment="1">
      <alignment horizontal="right" vertical="center" wrapText="1"/>
    </xf>
    <xf numFmtId="0" fontId="22" fillId="0" borderId="22" xfId="0" applyFont="1" applyFill="1" applyBorder="1" applyAlignment="1">
      <alignment vertical="center" wrapText="1"/>
    </xf>
    <xf numFmtId="49" fontId="24" fillId="26" borderId="29" xfId="0" applyNumberFormat="1" applyFont="1" applyFill="1" applyBorder="1" applyAlignment="1">
      <alignment horizontal="center" vertical="center" wrapText="1"/>
    </xf>
    <xf numFmtId="49" fontId="24" fillId="26" borderId="41" xfId="0" applyNumberFormat="1" applyFont="1" applyFill="1" applyBorder="1" applyAlignment="1">
      <alignment horizontal="center" vertical="center" wrapText="1"/>
    </xf>
    <xf numFmtId="49" fontId="24" fillId="27" borderId="19" xfId="0" applyNumberFormat="1" applyFont="1" applyFill="1" applyBorder="1" applyAlignment="1">
      <alignment horizontal="right" vertical="center" wrapText="1"/>
    </xf>
    <xf numFmtId="49" fontId="24" fillId="27" borderId="0" xfId="0" applyNumberFormat="1" applyFont="1" applyFill="1" applyBorder="1" applyAlignment="1">
      <alignment horizontal="center" vertical="center" wrapText="1"/>
    </xf>
    <xf numFmtId="49" fontId="24" fillId="27" borderId="0" xfId="0" applyNumberFormat="1" applyFont="1" applyFill="1" applyBorder="1" applyAlignment="1">
      <alignment horizontal="left" vertical="center" wrapText="1"/>
    </xf>
    <xf numFmtId="49" fontId="24" fillId="26" borderId="22" xfId="0" applyNumberFormat="1" applyFont="1" applyFill="1" applyBorder="1" applyAlignment="1">
      <alignment horizontal="center" vertical="center" wrapText="1"/>
    </xf>
    <xf numFmtId="4" fontId="22" fillId="61" borderId="22" xfId="0" applyNumberFormat="1" applyFont="1" applyFill="1" applyBorder="1" applyAlignment="1">
      <alignment horizontal="right" vertical="center" wrapText="1"/>
    </xf>
    <xf numFmtId="0" fontId="57" fillId="0" borderId="0" xfId="38" applyFont="1"/>
    <xf numFmtId="0" fontId="31" fillId="0" borderId="0" xfId="0" applyFont="1" applyFill="1"/>
    <xf numFmtId="0" fontId="31" fillId="0" borderId="0" xfId="48" applyFont="1" applyFill="1" applyAlignment="1">
      <alignment vertical="top"/>
    </xf>
    <xf numFmtId="0" fontId="56" fillId="0" borderId="0" xfId="38" applyFont="1"/>
    <xf numFmtId="0" fontId="56" fillId="0" borderId="0" xfId="38" applyFont="1" applyAlignment="1">
      <alignment vertical="center"/>
    </xf>
    <xf numFmtId="0" fontId="58" fillId="57" borderId="0" xfId="38" applyFont="1" applyFill="1"/>
    <xf numFmtId="0" fontId="58" fillId="58" borderId="0" xfId="38" applyFont="1" applyFill="1"/>
    <xf numFmtId="0" fontId="58" fillId="0" borderId="0" xfId="38" applyFont="1"/>
    <xf numFmtId="0" fontId="57" fillId="55" borderId="0" xfId="38" applyFont="1" applyFill="1"/>
    <xf numFmtId="0" fontId="22" fillId="49" borderId="13" xfId="38" applyFont="1" applyFill="1" applyBorder="1" applyAlignment="1">
      <alignment horizontal="center" vertical="center" wrapText="1"/>
    </xf>
    <xf numFmtId="0" fontId="22" fillId="49" borderId="12" xfId="38" applyFont="1" applyFill="1" applyBorder="1" applyAlignment="1">
      <alignment vertical="center" wrapText="1"/>
    </xf>
    <xf numFmtId="0" fontId="22" fillId="55" borderId="13" xfId="38" applyFont="1" applyFill="1" applyBorder="1" applyAlignment="1">
      <alignment horizontal="center" vertical="center" wrapText="1"/>
    </xf>
    <xf numFmtId="0" fontId="22" fillId="55" borderId="12" xfId="38" applyFont="1" applyFill="1" applyBorder="1" applyAlignment="1">
      <alignment vertical="center" wrapText="1"/>
    </xf>
    <xf numFmtId="0" fontId="22" fillId="24" borderId="13" xfId="38" applyFont="1" applyFill="1" applyBorder="1" applyAlignment="1">
      <alignment horizontal="center" vertical="center" wrapText="1"/>
    </xf>
    <xf numFmtId="49" fontId="50" fillId="0" borderId="13" xfId="55" applyNumberFormat="1" applyFont="1" applyFill="1" applyBorder="1" applyAlignment="1">
      <alignment horizontal="center" vertical="center" wrapText="1"/>
    </xf>
    <xf numFmtId="49" fontId="50" fillId="0" borderId="13" xfId="50" applyNumberFormat="1" applyFont="1" applyFill="1" applyBorder="1" applyAlignment="1">
      <alignment horizontal="center" vertical="center" wrapText="1"/>
    </xf>
    <xf numFmtId="49" fontId="50" fillId="0" borderId="12" xfId="0" applyNumberFormat="1" applyFont="1" applyFill="1" applyBorder="1" applyAlignment="1">
      <alignment horizontal="center" vertical="center" wrapText="1"/>
    </xf>
    <xf numFmtId="49" fontId="50" fillId="0" borderId="33" xfId="0" applyNumberFormat="1" applyFont="1" applyFill="1" applyBorder="1" applyAlignment="1">
      <alignment horizontal="center" vertical="center" wrapText="1"/>
    </xf>
    <xf numFmtId="49" fontId="50" fillId="0" borderId="18" xfId="0" applyNumberFormat="1" applyFont="1" applyFill="1" applyBorder="1" applyAlignment="1">
      <alignment vertical="center" wrapText="1"/>
    </xf>
    <xf numFmtId="49" fontId="45" fillId="50" borderId="13" xfId="0" applyNumberFormat="1" applyFont="1" applyFill="1" applyBorder="1" applyAlignment="1">
      <alignment horizontal="center" vertical="center" wrapText="1"/>
    </xf>
    <xf numFmtId="0" fontId="45" fillId="50" borderId="12" xfId="0" applyFont="1" applyFill="1" applyBorder="1" applyAlignment="1">
      <alignment horizontal="center" vertical="center" wrapText="1"/>
    </xf>
    <xf numFmtId="49" fontId="45" fillId="50" borderId="33" xfId="0" applyNumberFormat="1" applyFont="1" applyFill="1" applyBorder="1" applyAlignment="1">
      <alignment horizontal="center" vertical="center" wrapText="1"/>
    </xf>
    <xf numFmtId="49" fontId="45" fillId="50" borderId="18" xfId="0" applyNumberFormat="1" applyFont="1" applyFill="1" applyBorder="1" applyAlignment="1">
      <alignment horizontal="left" vertical="center" wrapText="1"/>
    </xf>
    <xf numFmtId="4" fontId="23" fillId="50" borderId="15" xfId="0" applyNumberFormat="1" applyFont="1" applyFill="1" applyBorder="1" applyAlignment="1">
      <alignment horizontal="right" vertical="center" wrapText="1"/>
    </xf>
    <xf numFmtId="49" fontId="22" fillId="0" borderId="12" xfId="48" applyNumberFormat="1" applyFont="1" applyFill="1" applyBorder="1" applyAlignment="1">
      <alignment horizontal="center" vertical="center" wrapText="1"/>
    </xf>
    <xf numFmtId="0" fontId="23" fillId="64" borderId="29" xfId="0" applyFont="1" applyFill="1" applyBorder="1" applyAlignment="1">
      <alignment horizontal="left" vertical="center" wrapText="1"/>
    </xf>
    <xf numFmtId="49" fontId="23" fillId="64" borderId="24" xfId="0" applyNumberFormat="1" applyFont="1" applyFill="1" applyBorder="1" applyAlignment="1">
      <alignment horizontal="center" vertical="center" wrapText="1"/>
    </xf>
    <xf numFmtId="49" fontId="23" fillId="64" borderId="44" xfId="0" applyNumberFormat="1" applyFont="1" applyFill="1" applyBorder="1" applyAlignment="1">
      <alignment horizontal="center" vertical="center" wrapText="1"/>
    </xf>
    <xf numFmtId="49" fontId="23" fillId="65" borderId="19" xfId="0" applyNumberFormat="1" applyFont="1" applyFill="1" applyBorder="1" applyAlignment="1">
      <alignment horizontal="right" vertical="center" wrapText="1"/>
    </xf>
    <xf numFmtId="49" fontId="23" fillId="65" borderId="0" xfId="0" applyNumberFormat="1" applyFont="1" applyFill="1" applyBorder="1" applyAlignment="1">
      <alignment horizontal="center" vertical="center" wrapText="1"/>
    </xf>
    <xf numFmtId="49" fontId="23" fillId="65" borderId="24" xfId="0" applyNumberFormat="1" applyFont="1" applyFill="1" applyBorder="1" applyAlignment="1">
      <alignment horizontal="left" vertical="center" wrapText="1"/>
    </xf>
    <xf numFmtId="4" fontId="23" fillId="64" borderId="15" xfId="0" applyNumberFormat="1" applyFont="1" applyFill="1" applyBorder="1" applyAlignment="1">
      <alignment horizontal="right" vertical="center" wrapText="1"/>
    </xf>
    <xf numFmtId="0" fontId="26" fillId="64" borderId="0" xfId="50" applyFont="1" applyFill="1" applyAlignment="1">
      <alignment vertical="center" wrapText="1"/>
    </xf>
    <xf numFmtId="4" fontId="26" fillId="64" borderId="13" xfId="55" applyNumberFormat="1" applyFont="1" applyFill="1" applyBorder="1" applyAlignment="1">
      <alignment vertical="center" wrapText="1"/>
    </xf>
    <xf numFmtId="4" fontId="23" fillId="64" borderId="13" xfId="0" applyNumberFormat="1" applyFont="1" applyFill="1" applyBorder="1" applyAlignment="1">
      <alignment horizontal="right" vertical="center" wrapText="1"/>
    </xf>
    <xf numFmtId="0" fontId="39" fillId="0" borderId="13" xfId="43" applyFont="1" applyBorder="1" applyAlignment="1">
      <alignment horizontal="center" vertical="center" wrapText="1"/>
    </xf>
    <xf numFmtId="0" fontId="24" fillId="0" borderId="0" xfId="50" applyFont="1" applyFill="1"/>
    <xf numFmtId="0" fontId="23" fillId="50" borderId="12" xfId="0" applyFont="1" applyFill="1" applyBorder="1" applyAlignment="1">
      <alignment horizontal="center" vertical="center" wrapText="1"/>
    </xf>
    <xf numFmtId="49" fontId="24" fillId="0" borderId="12" xfId="0" applyNumberFormat="1" applyFont="1" applyFill="1" applyBorder="1" applyAlignment="1">
      <alignment horizontal="center" vertical="center" wrapText="1"/>
    </xf>
    <xf numFmtId="49" fontId="24" fillId="0" borderId="33" xfId="0" applyNumberFormat="1" applyFont="1" applyFill="1" applyBorder="1" applyAlignment="1">
      <alignment horizontal="center" vertical="center" wrapText="1"/>
    </xf>
    <xf numFmtId="49" fontId="24" fillId="0" borderId="18" xfId="0" applyNumberFormat="1" applyFont="1" applyFill="1" applyBorder="1" applyAlignment="1">
      <alignment vertical="center" wrapText="1"/>
    </xf>
    <xf numFmtId="2" fontId="39" fillId="0" borderId="13" xfId="43" applyNumberFormat="1" applyFont="1" applyBorder="1" applyAlignment="1">
      <alignment horizontal="center" wrapText="1"/>
    </xf>
    <xf numFmtId="0" fontId="38" fillId="0" borderId="13" xfId="43" applyFont="1" applyBorder="1" applyAlignment="1">
      <alignment vertical="center"/>
    </xf>
    <xf numFmtId="0" fontId="0" fillId="0" borderId="13" xfId="43" applyFont="1" applyBorder="1"/>
    <xf numFmtId="0" fontId="2" fillId="0" borderId="13" xfId="43" applyBorder="1"/>
    <xf numFmtId="2" fontId="2" fillId="0" borderId="13" xfId="43" applyNumberFormat="1" applyBorder="1" applyAlignment="1">
      <alignment horizontal="center"/>
    </xf>
    <xf numFmtId="0" fontId="39" fillId="0" borderId="13" xfId="43" applyFont="1" applyBorder="1"/>
    <xf numFmtId="2" fontId="39" fillId="0" borderId="13" xfId="43" applyNumberFormat="1" applyFont="1" applyBorder="1" applyAlignment="1">
      <alignment horizontal="center" vertical="center" wrapText="1"/>
    </xf>
    <xf numFmtId="49" fontId="22" fillId="66" borderId="33" xfId="0" applyNumberFormat="1" applyFont="1" applyFill="1" applyBorder="1" applyAlignment="1">
      <alignment horizontal="center" vertical="center" wrapText="1"/>
    </xf>
    <xf numFmtId="49" fontId="22" fillId="66" borderId="18" xfId="0" applyNumberFormat="1" applyFont="1" applyFill="1" applyBorder="1" applyAlignment="1">
      <alignment horizontal="center" vertical="center" wrapText="1"/>
    </xf>
    <xf numFmtId="49" fontId="22" fillId="66" borderId="13" xfId="0" applyNumberFormat="1" applyFont="1" applyFill="1" applyBorder="1" applyAlignment="1">
      <alignment horizontal="center" vertical="center" wrapText="1"/>
    </xf>
    <xf numFmtId="49" fontId="22" fillId="67" borderId="16" xfId="0" applyNumberFormat="1" applyFont="1" applyFill="1" applyBorder="1" applyAlignment="1">
      <alignment horizontal="right" vertical="center" wrapText="1"/>
    </xf>
    <xf numFmtId="49" fontId="24" fillId="62" borderId="36" xfId="0" applyNumberFormat="1" applyFont="1" applyFill="1" applyBorder="1" applyAlignment="1">
      <alignment horizontal="center" vertical="center" wrapText="1"/>
    </xf>
    <xf numFmtId="4" fontId="26" fillId="68" borderId="13" xfId="55" applyNumberFormat="1" applyFont="1" applyFill="1" applyBorder="1" applyAlignment="1">
      <alignment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4" fontId="26" fillId="64" borderId="22" xfId="55" applyNumberFormat="1" applyFont="1" applyFill="1" applyBorder="1" applyAlignment="1">
      <alignment vertical="center" wrapText="1"/>
    </xf>
    <xf numFmtId="0" fontId="23" fillId="48" borderId="12" xfId="38" applyFont="1" applyFill="1" applyBorder="1" applyAlignment="1">
      <alignment vertical="center" wrapText="1"/>
    </xf>
    <xf numFmtId="49" fontId="22" fillId="68" borderId="18" xfId="0" applyNumberFormat="1" applyFont="1" applyFill="1" applyBorder="1" applyAlignment="1">
      <alignment horizontal="center" vertical="center" wrapText="1"/>
    </xf>
    <xf numFmtId="49" fontId="22" fillId="64" borderId="18" xfId="0" applyNumberFormat="1" applyFont="1" applyFill="1" applyBorder="1" applyAlignment="1">
      <alignment horizontal="center" vertical="center" wrapText="1"/>
    </xf>
    <xf numFmtId="0" fontId="26" fillId="68" borderId="12" xfId="0" applyFont="1" applyFill="1" applyBorder="1" applyAlignment="1">
      <alignment vertical="top" wrapText="1"/>
    </xf>
    <xf numFmtId="0" fontId="26" fillId="64" borderId="12" xfId="0" applyFont="1" applyFill="1" applyBorder="1" applyAlignment="1">
      <alignment vertical="top" wrapText="1"/>
    </xf>
    <xf numFmtId="0" fontId="24" fillId="0" borderId="12" xfId="0" applyFont="1" applyFill="1" applyBorder="1" applyAlignment="1">
      <alignment horizontal="left" vertical="top" wrapText="1"/>
    </xf>
    <xf numFmtId="0" fontId="24" fillId="0" borderId="18" xfId="0" applyFont="1" applyFill="1" applyBorder="1" applyAlignment="1">
      <alignment horizontal="center" vertical="center" wrapText="1"/>
    </xf>
    <xf numFmtId="49" fontId="26" fillId="68" borderId="13" xfId="0" applyNumberFormat="1" applyFont="1" applyFill="1" applyBorder="1" applyAlignment="1">
      <alignment horizontal="center" vertical="center" wrapText="1"/>
    </xf>
    <xf numFmtId="0" fontId="26" fillId="68" borderId="18" xfId="0" applyFont="1" applyFill="1" applyBorder="1" applyAlignment="1">
      <alignment horizontal="center" vertical="center" wrapText="1"/>
    </xf>
    <xf numFmtId="49" fontId="26" fillId="68" borderId="10" xfId="0" applyNumberFormat="1" applyFont="1" applyFill="1" applyBorder="1" applyAlignment="1">
      <alignment horizontal="right" vertical="center" wrapText="1"/>
    </xf>
    <xf numFmtId="49" fontId="26" fillId="68" borderId="34" xfId="0" applyNumberFormat="1" applyFont="1" applyFill="1" applyBorder="1" applyAlignment="1">
      <alignment horizontal="center" vertical="center" wrapText="1"/>
    </xf>
    <xf numFmtId="49" fontId="26" fillId="68" borderId="11" xfId="0" applyNumberFormat="1" applyFont="1" applyFill="1" applyBorder="1" applyAlignment="1">
      <alignment horizontal="left" vertical="center" wrapText="1"/>
    </xf>
    <xf numFmtId="49" fontId="26" fillId="64" borderId="13" xfId="0" applyNumberFormat="1" applyFont="1" applyFill="1" applyBorder="1" applyAlignment="1">
      <alignment horizontal="center" vertical="center" wrapText="1"/>
    </xf>
    <xf numFmtId="0" fontId="26" fillId="64" borderId="33" xfId="0" applyFont="1" applyFill="1" applyBorder="1" applyAlignment="1">
      <alignment horizontal="center" vertical="center" wrapText="1"/>
    </xf>
    <xf numFmtId="49" fontId="26" fillId="64" borderId="10" xfId="0" applyNumberFormat="1" applyFont="1" applyFill="1" applyBorder="1" applyAlignment="1">
      <alignment horizontal="right" vertical="center" wrapText="1"/>
    </xf>
    <xf numFmtId="49" fontId="26" fillId="64" borderId="34" xfId="0" applyNumberFormat="1" applyFont="1" applyFill="1" applyBorder="1" applyAlignment="1">
      <alignment horizontal="center" vertical="center" wrapText="1"/>
    </xf>
    <xf numFmtId="49" fontId="26" fillId="64" borderId="11" xfId="0" applyNumberFormat="1" applyFont="1" applyFill="1" applyBorder="1" applyAlignment="1">
      <alignment horizontal="left" vertical="center" wrapText="1"/>
    </xf>
    <xf numFmtId="49" fontId="26" fillId="50" borderId="13" xfId="55" applyNumberFormat="1" applyFont="1" applyFill="1" applyBorder="1" applyAlignment="1">
      <alignment horizontal="center" vertical="center" wrapText="1"/>
    </xf>
    <xf numFmtId="4" fontId="24" fillId="64" borderId="13" xfId="0" applyNumberFormat="1" applyFont="1" applyFill="1" applyBorder="1" applyAlignment="1">
      <alignment horizontal="right" vertical="center" wrapText="1"/>
    </xf>
    <xf numFmtId="4" fontId="23" fillId="51" borderId="13" xfId="0" applyNumberFormat="1" applyFont="1" applyFill="1" applyBorder="1" applyAlignment="1" applyProtection="1">
      <alignment horizontal="right" vertical="center" wrapText="1"/>
      <protection locked="0"/>
    </xf>
    <xf numFmtId="0" fontId="23" fillId="69" borderId="13" xfId="0" applyFont="1" applyFill="1" applyBorder="1" applyAlignment="1">
      <alignment vertical="center" wrapText="1"/>
    </xf>
    <xf numFmtId="49" fontId="23" fillId="69" borderId="13" xfId="0" applyNumberFormat="1" applyFont="1" applyFill="1" applyBorder="1" applyAlignment="1">
      <alignment horizontal="center" vertical="center" wrapText="1"/>
    </xf>
    <xf numFmtId="4" fontId="23" fillId="69" borderId="13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0" xfId="38" applyFont="1" applyFill="1" applyAlignment="1">
      <alignment horizontal="center" vertical="center"/>
    </xf>
    <xf numFmtId="0" fontId="24" fillId="0" borderId="0" xfId="38" applyFont="1" applyAlignment="1">
      <alignment vertical="center"/>
    </xf>
    <xf numFmtId="0" fontId="23" fillId="57" borderId="13" xfId="38" applyFont="1" applyFill="1" applyBorder="1" applyAlignment="1">
      <alignment horizontal="center" vertical="center" wrapText="1"/>
    </xf>
    <xf numFmtId="0" fontId="23" fillId="29" borderId="13" xfId="38" applyFont="1" applyFill="1" applyBorder="1" applyAlignment="1">
      <alignment horizontal="center" vertical="center" wrapText="1"/>
    </xf>
    <xf numFmtId="0" fontId="23" fillId="58" borderId="13" xfId="38" applyFont="1" applyFill="1" applyBorder="1" applyAlignment="1">
      <alignment horizontal="center" vertical="center" wrapText="1"/>
    </xf>
    <xf numFmtId="0" fontId="23" fillId="58" borderId="12" xfId="38" applyFont="1" applyFill="1" applyBorder="1" applyAlignment="1">
      <alignment vertical="center" wrapText="1"/>
    </xf>
    <xf numFmtId="0" fontId="23" fillId="40" borderId="13" xfId="38" applyFont="1" applyFill="1" applyBorder="1" applyAlignment="1">
      <alignment horizontal="center" vertical="center" wrapText="1"/>
    </xf>
    <xf numFmtId="0" fontId="23" fillId="48" borderId="13" xfId="38" applyFont="1" applyFill="1" applyBorder="1" applyAlignment="1">
      <alignment horizontal="center" vertical="center" wrapText="1"/>
    </xf>
    <xf numFmtId="0" fontId="23" fillId="59" borderId="13" xfId="38" applyFont="1" applyFill="1" applyBorder="1" applyAlignment="1">
      <alignment vertical="center" wrapText="1"/>
    </xf>
    <xf numFmtId="0" fontId="22" fillId="29" borderId="13" xfId="38" applyFont="1" applyFill="1" applyBorder="1" applyAlignment="1">
      <alignment horizontal="center" vertical="center" wrapText="1"/>
    </xf>
    <xf numFmtId="4" fontId="60" fillId="0" borderId="13" xfId="38" applyNumberFormat="1" applyFont="1" applyBorder="1"/>
    <xf numFmtId="0" fontId="23" fillId="48" borderId="13" xfId="41" applyFont="1" applyFill="1" applyBorder="1" applyAlignment="1">
      <alignment vertical="top" wrapText="1"/>
    </xf>
    <xf numFmtId="0" fontId="22" fillId="49" borderId="13" xfId="41" applyFont="1" applyFill="1" applyBorder="1" applyAlignment="1">
      <alignment vertical="top" wrapText="1"/>
    </xf>
    <xf numFmtId="0" fontId="22" fillId="55" borderId="13" xfId="41" applyFont="1" applyFill="1" applyBorder="1" applyAlignment="1">
      <alignment vertical="top" wrapText="1"/>
    </xf>
    <xf numFmtId="0" fontId="22" fillId="0" borderId="0" xfId="38" applyFont="1" applyFill="1" applyAlignment="1">
      <alignment vertical="center" wrapText="1"/>
    </xf>
    <xf numFmtId="4" fontId="22" fillId="0" borderId="0" xfId="38" applyNumberFormat="1" applyFont="1" applyAlignment="1">
      <alignment vertical="center"/>
    </xf>
    <xf numFmtId="0" fontId="0" fillId="54" borderId="0" xfId="0" applyFill="1"/>
    <xf numFmtId="49" fontId="24" fillId="0" borderId="13" xfId="55" applyNumberFormat="1" applyFont="1" applyFill="1" applyBorder="1" applyAlignment="1">
      <alignment horizontal="center" vertical="center" wrapText="1"/>
    </xf>
    <xf numFmtId="49" fontId="24" fillId="0" borderId="13" xfId="50" applyNumberFormat="1" applyFont="1" applyFill="1" applyBorder="1" applyAlignment="1">
      <alignment horizontal="center" vertical="center" wrapText="1"/>
    </xf>
    <xf numFmtId="49" fontId="22" fillId="53" borderId="0" xfId="0" applyNumberFormat="1" applyFont="1" applyFill="1" applyBorder="1" applyAlignment="1">
      <alignment horizontal="center" vertical="center" wrapText="1"/>
    </xf>
    <xf numFmtId="0" fontId="23" fillId="0" borderId="0" xfId="43" applyFont="1" applyAlignment="1">
      <alignment horizontal="center"/>
    </xf>
    <xf numFmtId="0" fontId="39" fillId="0" borderId="0" xfId="43" applyFont="1" applyAlignment="1"/>
    <xf numFmtId="0" fontId="23" fillId="0" borderId="0" xfId="43" applyFont="1" applyAlignment="1">
      <alignment vertical="center"/>
    </xf>
    <xf numFmtId="4" fontId="38" fillId="0" borderId="13" xfId="43" applyNumberFormat="1" applyFont="1" applyFill="1" applyBorder="1" applyAlignment="1">
      <alignment horizontal="center" vertical="center" wrapText="1"/>
    </xf>
    <xf numFmtId="4" fontId="38" fillId="70" borderId="13" xfId="43" applyNumberFormat="1" applyFont="1" applyFill="1" applyBorder="1" applyAlignment="1">
      <alignment horizontal="center" vertical="center" wrapText="1"/>
    </xf>
    <xf numFmtId="0" fontId="2" fillId="70" borderId="13" xfId="43" applyFill="1" applyBorder="1"/>
    <xf numFmtId="4" fontId="38" fillId="0" borderId="13" xfId="43" applyNumberFormat="1" applyFont="1" applyBorder="1" applyAlignment="1">
      <alignment horizontal="center" vertical="center" wrapText="1"/>
    </xf>
    <xf numFmtId="4" fontId="38" fillId="25" borderId="13" xfId="43" applyNumberFormat="1" applyFont="1" applyFill="1" applyBorder="1" applyAlignment="1">
      <alignment horizontal="center" vertical="center" wrapText="1"/>
    </xf>
    <xf numFmtId="0" fontId="61" fillId="0" borderId="0" xfId="59" applyFont="1" applyAlignment="1">
      <alignment horizontal="center"/>
    </xf>
    <xf numFmtId="0" fontId="62" fillId="0" borderId="0" xfId="59" applyFont="1"/>
    <xf numFmtId="0" fontId="1" fillId="0" borderId="0" xfId="59"/>
    <xf numFmtId="0" fontId="61" fillId="0" borderId="0" xfId="59" applyFont="1"/>
    <xf numFmtId="0" fontId="63" fillId="0" borderId="0" xfId="59" applyFont="1"/>
    <xf numFmtId="0" fontId="62" fillId="0" borderId="0" xfId="59" applyFont="1" applyAlignment="1">
      <alignment horizontal="center"/>
    </xf>
    <xf numFmtId="0" fontId="61" fillId="0" borderId="13" xfId="59" applyFont="1" applyBorder="1" applyAlignment="1">
      <alignment horizontal="center" vertical="center"/>
    </xf>
    <xf numFmtId="0" fontId="61" fillId="0" borderId="18" xfId="59" applyFont="1" applyBorder="1" applyAlignment="1">
      <alignment horizontal="center" vertical="center"/>
    </xf>
    <xf numFmtId="0" fontId="64" fillId="0" borderId="13" xfId="59" applyFont="1" applyBorder="1" applyAlignment="1">
      <alignment horizontal="center" vertical="center"/>
    </xf>
    <xf numFmtId="0" fontId="64" fillId="0" borderId="0" xfId="59" applyFont="1" applyAlignment="1">
      <alignment vertical="center"/>
    </xf>
    <xf numFmtId="0" fontId="65" fillId="0" borderId="13" xfId="59" applyFont="1" applyBorder="1" applyAlignment="1">
      <alignment horizontal="center" vertical="center" wrapText="1"/>
    </xf>
    <xf numFmtId="0" fontId="65" fillId="0" borderId="18" xfId="59" applyFont="1" applyBorder="1" applyAlignment="1">
      <alignment horizontal="center" vertical="center" wrapText="1"/>
    </xf>
    <xf numFmtId="0" fontId="65" fillId="0" borderId="0" xfId="59" applyFont="1" applyAlignment="1">
      <alignment vertical="center" wrapText="1"/>
    </xf>
    <xf numFmtId="3" fontId="62" fillId="71" borderId="13" xfId="59" applyNumberFormat="1" applyFont="1" applyFill="1" applyBorder="1" applyAlignment="1">
      <alignment vertical="center"/>
    </xf>
    <xf numFmtId="3" fontId="62" fillId="72" borderId="13" xfId="59" applyNumberFormat="1" applyFont="1" applyFill="1" applyBorder="1" applyAlignment="1">
      <alignment vertical="center"/>
    </xf>
    <xf numFmtId="3" fontId="62" fillId="72" borderId="13" xfId="59" applyNumberFormat="1" applyFont="1" applyFill="1" applyBorder="1"/>
    <xf numFmtId="0" fontId="62" fillId="0" borderId="0" xfId="59" applyFont="1" applyAlignment="1">
      <alignment vertical="center"/>
    </xf>
    <xf numFmtId="0" fontId="1" fillId="0" borderId="0" xfId="59" applyAlignment="1">
      <alignment vertical="center"/>
    </xf>
    <xf numFmtId="3" fontId="62" fillId="73" borderId="13" xfId="59" applyNumberFormat="1" applyFont="1" applyFill="1" applyBorder="1" applyAlignment="1">
      <alignment vertical="center"/>
    </xf>
    <xf numFmtId="4" fontId="62" fillId="73" borderId="13" xfId="59" applyNumberFormat="1" applyFont="1" applyFill="1" applyBorder="1"/>
    <xf numFmtId="0" fontId="22" fillId="0" borderId="35" xfId="0" applyFont="1" applyFill="1" applyBorder="1" applyAlignment="1">
      <alignment horizontal="left" vertical="center" wrapText="1"/>
    </xf>
    <xf numFmtId="0" fontId="22" fillId="55" borderId="35" xfId="0" applyFont="1" applyFill="1" applyBorder="1" applyAlignment="1">
      <alignment horizontal="left" vertical="center" wrapText="1"/>
    </xf>
    <xf numFmtId="49" fontId="22" fillId="67" borderId="36" xfId="0" applyNumberFormat="1" applyFont="1" applyFill="1" applyBorder="1" applyAlignment="1">
      <alignment horizontal="left" vertical="center" wrapText="1"/>
    </xf>
    <xf numFmtId="2" fontId="24" fillId="62" borderId="13" xfId="55" applyNumberFormat="1" applyFont="1" applyFill="1" applyBorder="1" applyAlignment="1">
      <alignment horizontal="left" vertical="center" wrapText="1"/>
    </xf>
    <xf numFmtId="49" fontId="24" fillId="62" borderId="13" xfId="55" applyNumberFormat="1" applyFont="1" applyFill="1" applyBorder="1" applyAlignment="1">
      <alignment horizontal="center" vertical="center" wrapText="1"/>
    </xf>
    <xf numFmtId="49" fontId="24" fillId="62" borderId="12" xfId="0" applyNumberFormat="1" applyFont="1" applyFill="1" applyBorder="1" applyAlignment="1">
      <alignment horizontal="center" vertical="center" wrapText="1"/>
    </xf>
    <xf numFmtId="49" fontId="24" fillId="62" borderId="33" xfId="0" applyNumberFormat="1" applyFont="1" applyFill="1" applyBorder="1" applyAlignment="1">
      <alignment horizontal="center" vertical="center" wrapText="1"/>
    </xf>
    <xf numFmtId="49" fontId="24" fillId="62" borderId="18" xfId="0" applyNumberFormat="1" applyFont="1" applyFill="1" applyBorder="1" applyAlignment="1">
      <alignment vertical="center" wrapText="1"/>
    </xf>
    <xf numFmtId="49" fontId="26" fillId="62" borderId="13" xfId="50" applyNumberFormat="1" applyFont="1" applyFill="1" applyBorder="1" applyAlignment="1">
      <alignment horizontal="center" vertical="center" wrapText="1"/>
    </xf>
    <xf numFmtId="4" fontId="22" fillId="62" borderId="15" xfId="0" applyNumberFormat="1" applyFont="1" applyFill="1" applyBorder="1" applyAlignment="1">
      <alignment horizontal="right" vertical="center" wrapText="1"/>
    </xf>
    <xf numFmtId="2" fontId="22" fillId="74" borderId="13" xfId="55" applyNumberFormat="1" applyFont="1" applyFill="1" applyBorder="1" applyAlignment="1">
      <alignment horizontal="left" vertical="center" wrapText="1"/>
    </xf>
    <xf numFmtId="49" fontId="24" fillId="74" borderId="18" xfId="55" applyNumberFormat="1" applyFont="1" applyFill="1" applyBorder="1" applyAlignment="1">
      <alignment horizontal="center" vertical="center" wrapText="1"/>
    </xf>
    <xf numFmtId="49" fontId="24" fillId="74" borderId="12" xfId="55" applyNumberFormat="1" applyFont="1" applyFill="1" applyBorder="1" applyAlignment="1">
      <alignment horizontal="center" vertical="center" wrapText="1"/>
    </xf>
    <xf numFmtId="49" fontId="22" fillId="74" borderId="12" xfId="0" applyNumberFormat="1" applyFont="1" applyFill="1" applyBorder="1" applyAlignment="1">
      <alignment horizontal="right" vertical="center" wrapText="1"/>
    </xf>
    <xf numFmtId="49" fontId="22" fillId="74" borderId="33" xfId="0" applyNumberFormat="1" applyFont="1" applyFill="1" applyBorder="1" applyAlignment="1">
      <alignment horizontal="center" vertical="center" wrapText="1"/>
    </xf>
    <xf numFmtId="49" fontId="22" fillId="74" borderId="18" xfId="0" applyNumberFormat="1" applyFont="1" applyFill="1" applyBorder="1" applyAlignment="1">
      <alignment horizontal="left" vertical="center" wrapText="1"/>
    </xf>
    <xf numFmtId="49" fontId="24" fillId="74" borderId="18" xfId="50" applyNumberFormat="1" applyFont="1" applyFill="1" applyBorder="1" applyAlignment="1">
      <alignment horizontal="center" vertical="center" wrapText="1"/>
    </xf>
    <xf numFmtId="4" fontId="24" fillId="74" borderId="13" xfId="50" applyNumberFormat="1" applyFont="1" applyFill="1" applyBorder="1" applyAlignment="1">
      <alignment vertical="center" wrapText="1"/>
    </xf>
    <xf numFmtId="0" fontId="22" fillId="74" borderId="13" xfId="0" applyFont="1" applyFill="1" applyBorder="1" applyAlignment="1">
      <alignment horizontal="left" vertical="center" wrapText="1"/>
    </xf>
    <xf numFmtId="49" fontId="22" fillId="74" borderId="35" xfId="0" applyNumberFormat="1" applyFont="1" applyFill="1" applyBorder="1" applyAlignment="1">
      <alignment horizontal="center" vertical="center" wrapText="1"/>
    </xf>
    <xf numFmtId="49" fontId="22" fillId="74" borderId="20" xfId="0" applyNumberFormat="1" applyFont="1" applyFill="1" applyBorder="1" applyAlignment="1">
      <alignment horizontal="center" vertical="center" wrapText="1"/>
    </xf>
    <xf numFmtId="49" fontId="22" fillId="75" borderId="12" xfId="0" applyNumberFormat="1" applyFont="1" applyFill="1" applyBorder="1" applyAlignment="1">
      <alignment horizontal="right" vertical="center" wrapText="1"/>
    </xf>
    <xf numFmtId="49" fontId="22" fillId="75" borderId="33" xfId="0" applyNumberFormat="1" applyFont="1" applyFill="1" applyBorder="1" applyAlignment="1">
      <alignment horizontal="center" vertical="center" wrapText="1"/>
    </xf>
    <xf numFmtId="49" fontId="22" fillId="75" borderId="18" xfId="0" applyNumberFormat="1" applyFont="1" applyFill="1" applyBorder="1" applyAlignment="1">
      <alignment horizontal="left" vertical="center" wrapText="1"/>
    </xf>
    <xf numFmtId="4" fontId="22" fillId="75" borderId="13" xfId="0" applyNumberFormat="1" applyFont="1" applyFill="1" applyBorder="1" applyAlignment="1">
      <alignment horizontal="right" vertical="center" wrapText="1"/>
    </xf>
    <xf numFmtId="0" fontId="22" fillId="50" borderId="13" xfId="38" applyFont="1" applyFill="1" applyBorder="1" applyAlignment="1">
      <alignment horizontal="center" vertical="center" wrapText="1"/>
    </xf>
    <xf numFmtId="0" fontId="22" fillId="50" borderId="12" xfId="38" applyFont="1" applyFill="1" applyBorder="1" applyAlignment="1">
      <alignment vertical="center" wrapText="1"/>
    </xf>
    <xf numFmtId="4" fontId="22" fillId="50" borderId="13" xfId="38" applyNumberFormat="1" applyFont="1" applyFill="1" applyBorder="1" applyAlignment="1">
      <alignment vertical="center"/>
    </xf>
    <xf numFmtId="4" fontId="60" fillId="50" borderId="13" xfId="38" applyNumberFormat="1" applyFont="1" applyFill="1" applyBorder="1"/>
    <xf numFmtId="4" fontId="24" fillId="74" borderId="13" xfId="55" applyNumberFormat="1" applyFont="1" applyFill="1" applyBorder="1" applyAlignment="1">
      <alignment vertical="center" wrapText="1"/>
    </xf>
    <xf numFmtId="2" fontId="22" fillId="76" borderId="13" xfId="55" applyNumberFormat="1" applyFont="1" applyFill="1" applyBorder="1" applyAlignment="1">
      <alignment horizontal="left" vertical="center" wrapText="1"/>
    </xf>
    <xf numFmtId="49" fontId="24" fillId="76" borderId="18" xfId="55" applyNumberFormat="1" applyFont="1" applyFill="1" applyBorder="1" applyAlignment="1">
      <alignment horizontal="center" vertical="center" wrapText="1"/>
    </xf>
    <xf numFmtId="49" fontId="24" fillId="76" borderId="12" xfId="55" applyNumberFormat="1" applyFont="1" applyFill="1" applyBorder="1" applyAlignment="1">
      <alignment horizontal="center" vertical="center" wrapText="1"/>
    </xf>
    <xf numFmtId="49" fontId="22" fillId="76" borderId="12" xfId="0" applyNumberFormat="1" applyFont="1" applyFill="1" applyBorder="1" applyAlignment="1">
      <alignment horizontal="right" vertical="center" wrapText="1"/>
    </xf>
    <xf numFmtId="49" fontId="22" fillId="76" borderId="33" xfId="0" applyNumberFormat="1" applyFont="1" applyFill="1" applyBorder="1" applyAlignment="1">
      <alignment horizontal="center" vertical="center" wrapText="1"/>
    </xf>
    <xf numFmtId="49" fontId="22" fillId="76" borderId="18" xfId="0" applyNumberFormat="1" applyFont="1" applyFill="1" applyBorder="1" applyAlignment="1">
      <alignment horizontal="left" vertical="center" wrapText="1"/>
    </xf>
    <xf numFmtId="4" fontId="24" fillId="76" borderId="13" xfId="55" applyNumberFormat="1" applyFont="1" applyFill="1" applyBorder="1" applyAlignment="1">
      <alignment vertical="center" wrapText="1"/>
    </xf>
    <xf numFmtId="49" fontId="22" fillId="76" borderId="10" xfId="0" applyNumberFormat="1" applyFont="1" applyFill="1" applyBorder="1" applyAlignment="1">
      <alignment horizontal="right" vertical="center" wrapText="1"/>
    </xf>
    <xf numFmtId="49" fontId="22" fillId="76" borderId="34" xfId="0" applyNumberFormat="1" applyFont="1" applyFill="1" applyBorder="1" applyAlignment="1">
      <alignment horizontal="center" vertical="center" wrapText="1"/>
    </xf>
    <xf numFmtId="49" fontId="22" fillId="76" borderId="11" xfId="0" applyNumberFormat="1" applyFont="1" applyFill="1" applyBorder="1" applyAlignment="1">
      <alignment horizontal="left" vertical="center" wrapText="1"/>
    </xf>
    <xf numFmtId="49" fontId="22" fillId="74" borderId="10" xfId="0" applyNumberFormat="1" applyFont="1" applyFill="1" applyBorder="1" applyAlignment="1">
      <alignment horizontal="right" vertical="center" wrapText="1"/>
    </xf>
    <xf numFmtId="49" fontId="22" fillId="74" borderId="34" xfId="0" applyNumberFormat="1" applyFont="1" applyFill="1" applyBorder="1" applyAlignment="1">
      <alignment horizontal="center" vertical="center" wrapText="1"/>
    </xf>
    <xf numFmtId="49" fontId="22" fillId="74" borderId="11" xfId="0" applyNumberFormat="1" applyFont="1" applyFill="1" applyBorder="1" applyAlignment="1">
      <alignment horizontal="left" vertical="center" wrapText="1"/>
    </xf>
    <xf numFmtId="2" fontId="24" fillId="74" borderId="13" xfId="55" applyNumberFormat="1" applyFont="1" applyFill="1" applyBorder="1" applyAlignment="1">
      <alignment horizontal="left" vertical="center" wrapText="1"/>
    </xf>
    <xf numFmtId="49" fontId="24" fillId="74" borderId="10" xfId="0" applyNumberFormat="1" applyFont="1" applyFill="1" applyBorder="1" applyAlignment="1">
      <alignment horizontal="right" vertical="center" wrapText="1"/>
    </xf>
    <xf numFmtId="49" fontId="24" fillId="74" borderId="34" xfId="0" applyNumberFormat="1" applyFont="1" applyFill="1" applyBorder="1" applyAlignment="1">
      <alignment horizontal="center" vertical="center" wrapText="1"/>
    </xf>
    <xf numFmtId="49" fontId="24" fillId="74" borderId="11" xfId="0" applyNumberFormat="1" applyFont="1" applyFill="1" applyBorder="1" applyAlignment="1">
      <alignment horizontal="left" vertical="center" wrapText="1"/>
    </xf>
    <xf numFmtId="0" fontId="22" fillId="76" borderId="13" xfId="0" applyFont="1" applyFill="1" applyBorder="1" applyAlignment="1">
      <alignment vertical="center" wrapText="1"/>
    </xf>
    <xf numFmtId="49" fontId="22" fillId="76" borderId="18" xfId="0" applyNumberFormat="1" applyFont="1" applyFill="1" applyBorder="1" applyAlignment="1">
      <alignment horizontal="center" vertical="center" wrapText="1"/>
    </xf>
    <xf numFmtId="49" fontId="22" fillId="76" borderId="12" xfId="0" applyNumberFormat="1" applyFont="1" applyFill="1" applyBorder="1" applyAlignment="1">
      <alignment horizontal="center" vertical="center" wrapText="1"/>
    </xf>
    <xf numFmtId="49" fontId="22" fillId="76" borderId="16" xfId="0" applyNumberFormat="1" applyFont="1" applyFill="1" applyBorder="1" applyAlignment="1">
      <alignment horizontal="right" vertical="center" wrapText="1"/>
    </xf>
    <xf numFmtId="49" fontId="22" fillId="76" borderId="36" xfId="0" applyNumberFormat="1" applyFont="1" applyFill="1" applyBorder="1" applyAlignment="1">
      <alignment horizontal="center" vertical="center" wrapText="1"/>
    </xf>
    <xf numFmtId="49" fontId="22" fillId="76" borderId="36" xfId="0" applyNumberFormat="1" applyFont="1" applyFill="1" applyBorder="1" applyAlignment="1">
      <alignment horizontal="left" vertical="center" wrapText="1"/>
    </xf>
    <xf numFmtId="49" fontId="22" fillId="76" borderId="13" xfId="0" applyNumberFormat="1" applyFont="1" applyFill="1" applyBorder="1" applyAlignment="1">
      <alignment horizontal="center" vertical="center" wrapText="1"/>
    </xf>
    <xf numFmtId="4" fontId="22" fillId="76" borderId="18" xfId="0" applyNumberFormat="1" applyFont="1" applyFill="1" applyBorder="1" applyAlignment="1">
      <alignment horizontal="right" wrapText="1"/>
    </xf>
    <xf numFmtId="0" fontId="24" fillId="76" borderId="12" xfId="0" applyFont="1" applyFill="1" applyBorder="1" applyAlignment="1">
      <alignment vertical="top" wrapText="1"/>
    </xf>
    <xf numFmtId="49" fontId="24" fillId="76" borderId="13" xfId="0" applyNumberFormat="1" applyFont="1" applyFill="1" applyBorder="1" applyAlignment="1">
      <alignment horizontal="center" vertical="center" wrapText="1"/>
    </xf>
    <xf numFmtId="0" fontId="24" fillId="76" borderId="33" xfId="0" applyFont="1" applyFill="1" applyBorder="1" applyAlignment="1">
      <alignment horizontal="center" vertical="center" wrapText="1"/>
    </xf>
    <xf numFmtId="49" fontId="24" fillId="76" borderId="10" xfId="0" applyNumberFormat="1" applyFont="1" applyFill="1" applyBorder="1" applyAlignment="1">
      <alignment horizontal="right" vertical="center" wrapText="1"/>
    </xf>
    <xf numFmtId="49" fontId="24" fillId="76" borderId="34" xfId="0" applyNumberFormat="1" applyFont="1" applyFill="1" applyBorder="1" applyAlignment="1">
      <alignment horizontal="center" vertical="center" wrapText="1"/>
    </xf>
    <xf numFmtId="49" fontId="24" fillId="76" borderId="11" xfId="0" applyNumberFormat="1" applyFont="1" applyFill="1" applyBorder="1" applyAlignment="1">
      <alignment horizontal="left" vertical="center" wrapText="1"/>
    </xf>
    <xf numFmtId="49" fontId="22" fillId="77" borderId="18" xfId="0" applyNumberFormat="1" applyFont="1" applyFill="1" applyBorder="1" applyAlignment="1">
      <alignment horizontal="left" vertical="center" wrapText="1"/>
    </xf>
    <xf numFmtId="4" fontId="22" fillId="77" borderId="13" xfId="0" applyNumberFormat="1" applyFont="1" applyFill="1" applyBorder="1" applyAlignment="1">
      <alignment horizontal="right" vertical="center" wrapText="1"/>
    </xf>
    <xf numFmtId="0" fontId="22" fillId="74" borderId="13" xfId="0" applyFont="1" applyFill="1" applyBorder="1" applyAlignment="1">
      <alignment vertical="center" wrapText="1"/>
    </xf>
    <xf numFmtId="49" fontId="22" fillId="74" borderId="18" xfId="0" applyNumberFormat="1" applyFont="1" applyFill="1" applyBorder="1" applyAlignment="1">
      <alignment horizontal="center" vertical="center" wrapText="1"/>
    </xf>
    <xf numFmtId="49" fontId="22" fillId="74" borderId="12" xfId="0" applyNumberFormat="1" applyFont="1" applyFill="1" applyBorder="1" applyAlignment="1">
      <alignment horizontal="center" vertical="center" wrapText="1"/>
    </xf>
    <xf numFmtId="49" fontId="22" fillId="74" borderId="16" xfId="0" applyNumberFormat="1" applyFont="1" applyFill="1" applyBorder="1" applyAlignment="1">
      <alignment horizontal="right" vertical="center" wrapText="1"/>
    </xf>
    <xf numFmtId="49" fontId="22" fillId="74" borderId="36" xfId="0" applyNumberFormat="1" applyFont="1" applyFill="1" applyBorder="1" applyAlignment="1">
      <alignment horizontal="center" vertical="center" wrapText="1"/>
    </xf>
    <xf numFmtId="49" fontId="22" fillId="74" borderId="36" xfId="0" applyNumberFormat="1" applyFont="1" applyFill="1" applyBorder="1" applyAlignment="1">
      <alignment horizontal="left" vertical="center" wrapText="1"/>
    </xf>
    <xf numFmtId="49" fontId="22" fillId="74" borderId="13" xfId="0" applyNumberFormat="1" applyFont="1" applyFill="1" applyBorder="1" applyAlignment="1">
      <alignment horizontal="center" vertical="center" wrapText="1"/>
    </xf>
    <xf numFmtId="4" fontId="22" fillId="74" borderId="18" xfId="0" applyNumberFormat="1" applyFont="1" applyFill="1" applyBorder="1" applyAlignment="1">
      <alignment horizontal="right" wrapText="1"/>
    </xf>
    <xf numFmtId="0" fontId="24" fillId="74" borderId="12" xfId="0" applyFont="1" applyFill="1" applyBorder="1" applyAlignment="1">
      <alignment horizontal="left" vertical="top" wrapText="1"/>
    </xf>
    <xf numFmtId="49" fontId="24" fillId="74" borderId="13" xfId="0" applyNumberFormat="1" applyFont="1" applyFill="1" applyBorder="1" applyAlignment="1">
      <alignment horizontal="center" vertical="center" wrapText="1"/>
    </xf>
    <xf numFmtId="0" fontId="24" fillId="74" borderId="33" xfId="0" applyFont="1" applyFill="1" applyBorder="1" applyAlignment="1">
      <alignment horizontal="center" vertical="center" wrapText="1"/>
    </xf>
    <xf numFmtId="49" fontId="22" fillId="74" borderId="30" xfId="0" applyNumberFormat="1" applyFont="1" applyFill="1" applyBorder="1" applyAlignment="1">
      <alignment horizontal="center" vertical="center" wrapText="1"/>
    </xf>
    <xf numFmtId="49" fontId="22" fillId="74" borderId="31" xfId="0" applyNumberFormat="1" applyFont="1" applyFill="1" applyBorder="1" applyAlignment="1">
      <alignment horizontal="center" vertical="center" wrapText="1"/>
    </xf>
    <xf numFmtId="49" fontId="22" fillId="74" borderId="32" xfId="0" applyNumberFormat="1" applyFont="1" applyFill="1" applyBorder="1" applyAlignment="1">
      <alignment horizontal="center" vertical="center" wrapText="1"/>
    </xf>
    <xf numFmtId="49" fontId="22" fillId="76" borderId="17" xfId="0" applyNumberFormat="1" applyFont="1" applyFill="1" applyBorder="1" applyAlignment="1">
      <alignment horizontal="left" vertical="center" wrapText="1"/>
    </xf>
    <xf numFmtId="49" fontId="22" fillId="76" borderId="11" xfId="0" applyNumberFormat="1" applyFont="1" applyFill="1" applyBorder="1" applyAlignment="1">
      <alignment horizontal="center" vertical="center" wrapText="1"/>
    </xf>
    <xf numFmtId="4" fontId="22" fillId="77" borderId="22" xfId="0" applyNumberFormat="1" applyFont="1" applyFill="1" applyBorder="1" applyAlignment="1">
      <alignment horizontal="right" vertical="center" wrapText="1"/>
    </xf>
    <xf numFmtId="0" fontId="24" fillId="74" borderId="13" xfId="0" applyFont="1" applyFill="1" applyBorder="1" applyAlignment="1">
      <alignment vertical="center" wrapText="1"/>
    </xf>
    <xf numFmtId="49" fontId="22" fillId="74" borderId="11" xfId="0" applyNumberFormat="1" applyFont="1" applyFill="1" applyBorder="1" applyAlignment="1">
      <alignment horizontal="center" vertical="center" wrapText="1"/>
    </xf>
    <xf numFmtId="49" fontId="22" fillId="74" borderId="10" xfId="0" applyNumberFormat="1" applyFont="1" applyFill="1" applyBorder="1" applyAlignment="1">
      <alignment horizontal="center" vertical="center" wrapText="1"/>
    </xf>
    <xf numFmtId="4" fontId="22" fillId="75" borderId="22" xfId="0" applyNumberFormat="1" applyFont="1" applyFill="1" applyBorder="1" applyAlignment="1">
      <alignment horizontal="right" vertical="center" wrapText="1"/>
    </xf>
    <xf numFmtId="49" fontId="24" fillId="74" borderId="18" xfId="0" applyNumberFormat="1" applyFont="1" applyFill="1" applyBorder="1" applyAlignment="1">
      <alignment horizontal="center" vertical="center" wrapText="1"/>
    </xf>
    <xf numFmtId="0" fontId="24" fillId="76" borderId="13" xfId="0" applyFont="1" applyFill="1" applyBorder="1" applyAlignment="1">
      <alignment vertical="center" wrapText="1"/>
    </xf>
    <xf numFmtId="49" fontId="22" fillId="77" borderId="18" xfId="0" applyNumberFormat="1" applyFont="1" applyFill="1" applyBorder="1" applyAlignment="1">
      <alignment horizontal="center" vertical="center" wrapText="1"/>
    </xf>
    <xf numFmtId="49" fontId="22" fillId="77" borderId="13" xfId="0" applyNumberFormat="1" applyFont="1" applyFill="1" applyBorder="1" applyAlignment="1">
      <alignment horizontal="center" vertical="center" wrapText="1"/>
    </xf>
    <xf numFmtId="49" fontId="22" fillId="77" borderId="12" xfId="0" applyNumberFormat="1" applyFont="1" applyFill="1" applyBorder="1" applyAlignment="1">
      <alignment horizontal="right" vertical="center" wrapText="1"/>
    </xf>
    <xf numFmtId="49" fontId="22" fillId="77" borderId="33" xfId="0" applyNumberFormat="1" applyFont="1" applyFill="1" applyBorder="1" applyAlignment="1">
      <alignment horizontal="center" vertical="center" wrapText="1"/>
    </xf>
    <xf numFmtId="4" fontId="22" fillId="76" borderId="13" xfId="0" applyNumberFormat="1" applyFont="1" applyFill="1" applyBorder="1" applyAlignment="1">
      <alignment horizontal="right" vertical="center" wrapText="1"/>
    </xf>
    <xf numFmtId="49" fontId="22" fillId="74" borderId="18" xfId="48" applyNumberFormat="1" applyFont="1" applyFill="1" applyBorder="1" applyAlignment="1">
      <alignment horizontal="center" vertical="center" wrapText="1"/>
    </xf>
    <xf numFmtId="49" fontId="22" fillId="74" borderId="13" xfId="48" applyNumberFormat="1" applyFont="1" applyFill="1" applyBorder="1" applyAlignment="1">
      <alignment horizontal="center" vertical="center" wrapText="1"/>
    </xf>
    <xf numFmtId="0" fontId="24" fillId="77" borderId="13" xfId="0" applyFont="1" applyFill="1" applyBorder="1" applyAlignment="1">
      <alignment horizontal="left" vertical="center" wrapText="1"/>
    </xf>
    <xf numFmtId="49" fontId="24" fillId="77" borderId="18" xfId="0" applyNumberFormat="1" applyFont="1" applyFill="1" applyBorder="1" applyAlignment="1">
      <alignment horizontal="center" vertical="center" wrapText="1"/>
    </xf>
    <xf numFmtId="49" fontId="24" fillId="77" borderId="13" xfId="0" applyNumberFormat="1" applyFont="1" applyFill="1" applyBorder="1" applyAlignment="1">
      <alignment horizontal="center" vertical="center" wrapText="1"/>
    </xf>
    <xf numFmtId="49" fontId="22" fillId="75" borderId="16" xfId="0" applyNumberFormat="1" applyFont="1" applyFill="1" applyBorder="1" applyAlignment="1">
      <alignment horizontal="right" vertical="center" wrapText="1"/>
    </xf>
    <xf numFmtId="49" fontId="22" fillId="75" borderId="36" xfId="0" applyNumberFormat="1" applyFont="1" applyFill="1" applyBorder="1" applyAlignment="1">
      <alignment horizontal="center" vertical="center" wrapText="1"/>
    </xf>
    <xf numFmtId="49" fontId="22" fillId="75" borderId="17" xfId="0" applyNumberFormat="1" applyFont="1" applyFill="1" applyBorder="1" applyAlignment="1">
      <alignment horizontal="left" vertical="center" wrapText="1"/>
    </xf>
    <xf numFmtId="0" fontId="22" fillId="76" borderId="13" xfId="0" applyFont="1" applyFill="1" applyBorder="1" applyAlignment="1">
      <alignment horizontal="left" vertical="center" wrapText="1"/>
    </xf>
    <xf numFmtId="4" fontId="22" fillId="74" borderId="13" xfId="0" applyNumberFormat="1" applyFont="1" applyFill="1" applyBorder="1" applyAlignment="1">
      <alignment horizontal="right" vertical="center" wrapText="1"/>
    </xf>
    <xf numFmtId="49" fontId="22" fillId="55" borderId="17" xfId="0" applyNumberFormat="1" applyFont="1" applyFill="1" applyBorder="1" applyAlignment="1">
      <alignment horizontal="center" vertical="center" wrapText="1"/>
    </xf>
    <xf numFmtId="49" fontId="22" fillId="55" borderId="15" xfId="0" applyNumberFormat="1" applyFont="1" applyFill="1" applyBorder="1" applyAlignment="1">
      <alignment horizontal="center" vertical="center" wrapText="1"/>
    </xf>
    <xf numFmtId="49" fontId="22" fillId="75" borderId="33" xfId="0" applyNumberFormat="1" applyFont="1" applyFill="1" applyBorder="1" applyAlignment="1">
      <alignment horizontal="left" vertical="center" wrapText="1"/>
    </xf>
    <xf numFmtId="0" fontId="22" fillId="74" borderId="34" xfId="0" applyFont="1" applyFill="1" applyBorder="1" applyAlignment="1">
      <alignment horizontal="left" vertical="center" wrapText="1"/>
    </xf>
    <xf numFmtId="0" fontId="22" fillId="74" borderId="35" xfId="0" applyFont="1" applyFill="1" applyBorder="1" applyAlignment="1">
      <alignment horizontal="left" vertical="center" wrapText="1"/>
    </xf>
    <xf numFmtId="49" fontId="22" fillId="75" borderId="36" xfId="0" applyNumberFormat="1" applyFont="1" applyFill="1" applyBorder="1" applyAlignment="1">
      <alignment horizontal="left" vertical="center" wrapText="1"/>
    </xf>
    <xf numFmtId="2" fontId="24" fillId="76" borderId="13" xfId="55" applyNumberFormat="1" applyFont="1" applyFill="1" applyBorder="1" applyAlignment="1">
      <alignment horizontal="left" vertical="center" wrapText="1"/>
    </xf>
    <xf numFmtId="49" fontId="50" fillId="76" borderId="13" xfId="55" applyNumberFormat="1" applyFont="1" applyFill="1" applyBorder="1" applyAlignment="1">
      <alignment horizontal="center" vertical="center" wrapText="1"/>
    </xf>
    <xf numFmtId="49" fontId="50" fillId="76" borderId="12" xfId="0" applyNumberFormat="1" applyFont="1" applyFill="1" applyBorder="1" applyAlignment="1">
      <alignment horizontal="center" vertical="center" wrapText="1"/>
    </xf>
    <xf numFmtId="49" fontId="50" fillId="76" borderId="33" xfId="0" applyNumberFormat="1" applyFont="1" applyFill="1" applyBorder="1" applyAlignment="1">
      <alignment horizontal="center" vertical="center" wrapText="1"/>
    </xf>
    <xf numFmtId="49" fontId="50" fillId="76" borderId="18" xfId="0" applyNumberFormat="1" applyFont="1" applyFill="1" applyBorder="1" applyAlignment="1">
      <alignment vertical="center" wrapText="1"/>
    </xf>
    <xf numFmtId="49" fontId="59" fillId="76" borderId="13" xfId="50" applyNumberFormat="1" applyFont="1" applyFill="1" applyBorder="1" applyAlignment="1">
      <alignment horizontal="center" vertical="center" wrapText="1"/>
    </xf>
    <xf numFmtId="49" fontId="50" fillId="62" borderId="13" xfId="55" applyNumberFormat="1" applyFont="1" applyFill="1" applyBorder="1" applyAlignment="1">
      <alignment horizontal="center" vertical="center" wrapText="1"/>
    </xf>
    <xf numFmtId="49" fontId="50" fillId="62" borderId="12" xfId="0" applyNumberFormat="1" applyFont="1" applyFill="1" applyBorder="1" applyAlignment="1">
      <alignment horizontal="center" vertical="center" wrapText="1"/>
    </xf>
    <xf numFmtId="49" fontId="50" fillId="62" borderId="33" xfId="0" applyNumberFormat="1" applyFont="1" applyFill="1" applyBorder="1" applyAlignment="1">
      <alignment horizontal="center" vertical="center" wrapText="1"/>
    </xf>
    <xf numFmtId="49" fontId="50" fillId="62" borderId="18" xfId="0" applyNumberFormat="1" applyFont="1" applyFill="1" applyBorder="1" applyAlignment="1">
      <alignment vertical="center" wrapText="1"/>
    </xf>
    <xf numFmtId="49" fontId="59" fillId="62" borderId="13" xfId="50" applyNumberFormat="1" applyFont="1" applyFill="1" applyBorder="1" applyAlignment="1">
      <alignment horizontal="center" vertical="center" wrapText="1"/>
    </xf>
    <xf numFmtId="49" fontId="50" fillId="74" borderId="13" xfId="55" applyNumberFormat="1" applyFont="1" applyFill="1" applyBorder="1" applyAlignment="1">
      <alignment horizontal="center" vertical="center" wrapText="1"/>
    </xf>
    <xf numFmtId="49" fontId="50" fillId="74" borderId="12" xfId="0" applyNumberFormat="1" applyFont="1" applyFill="1" applyBorder="1" applyAlignment="1">
      <alignment horizontal="center" vertical="center" wrapText="1"/>
    </xf>
    <xf numFmtId="49" fontId="50" fillId="74" borderId="33" xfId="0" applyNumberFormat="1" applyFont="1" applyFill="1" applyBorder="1" applyAlignment="1">
      <alignment horizontal="center" vertical="center" wrapText="1"/>
    </xf>
    <xf numFmtId="49" fontId="50" fillId="74" borderId="18" xfId="0" applyNumberFormat="1" applyFont="1" applyFill="1" applyBorder="1" applyAlignment="1">
      <alignment vertical="center" wrapText="1"/>
    </xf>
    <xf numFmtId="49" fontId="59" fillId="74" borderId="13" xfId="50" applyNumberFormat="1" applyFont="1" applyFill="1" applyBorder="1" applyAlignment="1">
      <alignment horizontal="center" vertical="center" wrapText="1"/>
    </xf>
    <xf numFmtId="49" fontId="22" fillId="77" borderId="16" xfId="0" applyNumberFormat="1" applyFont="1" applyFill="1" applyBorder="1" applyAlignment="1">
      <alignment horizontal="right" vertical="center" wrapText="1"/>
    </xf>
    <xf numFmtId="49" fontId="22" fillId="77" borderId="36" xfId="0" applyNumberFormat="1" applyFont="1" applyFill="1" applyBorder="1" applyAlignment="1">
      <alignment horizontal="center" vertical="center" wrapText="1"/>
    </xf>
    <xf numFmtId="49" fontId="22" fillId="77" borderId="17" xfId="0" applyNumberFormat="1" applyFont="1" applyFill="1" applyBorder="1" applyAlignment="1">
      <alignment horizontal="left" vertical="center" wrapText="1"/>
    </xf>
    <xf numFmtId="49" fontId="22" fillId="74" borderId="17" xfId="0" applyNumberFormat="1" applyFont="1" applyFill="1" applyBorder="1" applyAlignment="1">
      <alignment horizontal="left" vertical="center" wrapText="1"/>
    </xf>
    <xf numFmtId="4" fontId="22" fillId="60" borderId="18" xfId="0" applyNumberFormat="1" applyFont="1" applyFill="1" applyBorder="1" applyAlignment="1">
      <alignment horizontal="right" wrapText="1"/>
    </xf>
    <xf numFmtId="49" fontId="22" fillId="74" borderId="26" xfId="0" applyNumberFormat="1" applyFont="1" applyFill="1" applyBorder="1" applyAlignment="1">
      <alignment horizontal="center" vertical="center" wrapText="1"/>
    </xf>
    <xf numFmtId="49" fontId="23" fillId="76" borderId="26" xfId="0" applyNumberFormat="1" applyFont="1" applyFill="1" applyBorder="1" applyAlignment="1">
      <alignment horizontal="center" vertical="center" wrapText="1"/>
    </xf>
    <xf numFmtId="49" fontId="22" fillId="74" borderId="21" xfId="0" applyNumberFormat="1" applyFont="1" applyFill="1" applyBorder="1" applyAlignment="1">
      <alignment horizontal="center" vertical="center" wrapText="1"/>
    </xf>
    <xf numFmtId="49" fontId="22" fillId="76" borderId="26" xfId="0" applyNumberFormat="1" applyFont="1" applyFill="1" applyBorder="1" applyAlignment="1">
      <alignment horizontal="center" vertical="center" wrapText="1"/>
    </xf>
    <xf numFmtId="49" fontId="22" fillId="76" borderId="20" xfId="0" applyNumberFormat="1" applyFont="1" applyFill="1" applyBorder="1" applyAlignment="1">
      <alignment horizontal="center" vertical="center" wrapText="1"/>
    </xf>
    <xf numFmtId="49" fontId="24" fillId="76" borderId="13" xfId="55" applyNumberFormat="1" applyFont="1" applyFill="1" applyBorder="1" applyAlignment="1">
      <alignment horizontal="center" vertical="center" wrapText="1"/>
    </xf>
    <xf numFmtId="49" fontId="24" fillId="76" borderId="12" xfId="0" applyNumberFormat="1" applyFont="1" applyFill="1" applyBorder="1" applyAlignment="1">
      <alignment horizontal="center" vertical="center" wrapText="1"/>
    </xf>
    <xf numFmtId="49" fontId="24" fillId="76" borderId="33" xfId="0" applyNumberFormat="1" applyFont="1" applyFill="1" applyBorder="1" applyAlignment="1">
      <alignment horizontal="center" vertical="center" wrapText="1"/>
    </xf>
    <xf numFmtId="49" fontId="24" fillId="76" borderId="18" xfId="0" applyNumberFormat="1" applyFont="1" applyFill="1" applyBorder="1" applyAlignment="1">
      <alignment vertical="center" wrapText="1"/>
    </xf>
    <xf numFmtId="49" fontId="26" fillId="76" borderId="13" xfId="50" applyNumberFormat="1" applyFont="1" applyFill="1" applyBorder="1" applyAlignment="1">
      <alignment horizontal="center" vertical="center" wrapText="1"/>
    </xf>
    <xf numFmtId="4" fontId="22" fillId="76" borderId="15" xfId="0" applyNumberFormat="1" applyFont="1" applyFill="1" applyBorder="1" applyAlignment="1">
      <alignment horizontal="right" vertical="center" wrapText="1"/>
    </xf>
    <xf numFmtId="0" fontId="22" fillId="76" borderId="35" xfId="0" applyFont="1" applyFill="1" applyBorder="1" applyAlignment="1">
      <alignment horizontal="left" vertical="center" wrapText="1"/>
    </xf>
    <xf numFmtId="49" fontId="22" fillId="76" borderId="17" xfId="0" applyNumberFormat="1" applyFont="1" applyFill="1" applyBorder="1" applyAlignment="1">
      <alignment horizontal="center" vertical="center" wrapText="1"/>
    </xf>
    <xf numFmtId="49" fontId="22" fillId="76" borderId="15" xfId="0" applyNumberFormat="1" applyFont="1" applyFill="1" applyBorder="1" applyAlignment="1">
      <alignment horizontal="center" vertical="center" wrapText="1"/>
    </xf>
    <xf numFmtId="4" fontId="22" fillId="62" borderId="18" xfId="0" applyNumberFormat="1" applyFont="1" applyFill="1" applyBorder="1" applyAlignment="1">
      <alignment horizontal="right" vertical="center" wrapText="1"/>
    </xf>
    <xf numFmtId="4" fontId="22" fillId="74" borderId="22" xfId="0" applyNumberFormat="1" applyFont="1" applyFill="1" applyBorder="1" applyAlignment="1">
      <alignment horizontal="right" vertical="center" wrapText="1"/>
    </xf>
    <xf numFmtId="4" fontId="22" fillId="74" borderId="18" xfId="0" applyNumberFormat="1" applyFont="1" applyFill="1" applyBorder="1" applyAlignment="1">
      <alignment horizontal="right" vertical="center" wrapText="1"/>
    </xf>
    <xf numFmtId="49" fontId="24" fillId="74" borderId="13" xfId="55" applyNumberFormat="1" applyFont="1" applyFill="1" applyBorder="1" applyAlignment="1">
      <alignment horizontal="center" vertical="center" wrapText="1"/>
    </xf>
    <xf numFmtId="49" fontId="24" fillId="74" borderId="12" xfId="0" applyNumberFormat="1" applyFont="1" applyFill="1" applyBorder="1" applyAlignment="1">
      <alignment horizontal="center" vertical="center" wrapText="1"/>
    </xf>
    <xf numFmtId="49" fontId="24" fillId="74" borderId="33" xfId="0" applyNumberFormat="1" applyFont="1" applyFill="1" applyBorder="1" applyAlignment="1">
      <alignment horizontal="center" vertical="center" wrapText="1"/>
    </xf>
    <xf numFmtId="49" fontId="24" fillId="74" borderId="18" xfId="0" applyNumberFormat="1" applyFont="1" applyFill="1" applyBorder="1" applyAlignment="1">
      <alignment vertical="center" wrapText="1"/>
    </xf>
    <xf numFmtId="49" fontId="26" fillId="74" borderId="13" xfId="50" applyNumberFormat="1" applyFont="1" applyFill="1" applyBorder="1" applyAlignment="1">
      <alignment horizontal="center" vertical="center" wrapText="1"/>
    </xf>
    <xf numFmtId="4" fontId="22" fillId="74" borderId="15" xfId="0" applyNumberFormat="1" applyFont="1" applyFill="1" applyBorder="1" applyAlignment="1">
      <alignment horizontal="right" vertical="center" wrapText="1"/>
    </xf>
    <xf numFmtId="4" fontId="24" fillId="76" borderId="13" xfId="0" applyNumberFormat="1" applyFont="1" applyFill="1" applyBorder="1" applyAlignment="1">
      <alignment horizontal="right" vertical="center" wrapText="1"/>
    </xf>
    <xf numFmtId="49" fontId="22" fillId="76" borderId="0" xfId="0" applyNumberFormat="1" applyFont="1" applyFill="1" applyBorder="1" applyAlignment="1">
      <alignment horizontal="center" vertical="center" wrapText="1"/>
    </xf>
    <xf numFmtId="49" fontId="22" fillId="50" borderId="13" xfId="0" applyNumberFormat="1" applyFont="1" applyFill="1" applyBorder="1" applyAlignment="1">
      <alignment horizontal="center" vertical="center" wrapText="1"/>
    </xf>
    <xf numFmtId="4" fontId="22" fillId="50" borderId="13" xfId="0" applyNumberFormat="1" applyFont="1" applyFill="1" applyBorder="1" applyAlignment="1">
      <alignment horizontal="right" vertical="center" wrapText="1"/>
    </xf>
    <xf numFmtId="0" fontId="23" fillId="50" borderId="12" xfId="0" applyFont="1" applyFill="1" applyBorder="1" applyAlignment="1">
      <alignment horizontal="right" vertical="center" wrapText="1"/>
    </xf>
    <xf numFmtId="49" fontId="24" fillId="76" borderId="12" xfId="0" applyNumberFormat="1" applyFont="1" applyFill="1" applyBorder="1" applyAlignment="1">
      <alignment horizontal="right" vertical="center" wrapText="1"/>
    </xf>
    <xf numFmtId="49" fontId="24" fillId="62" borderId="12" xfId="0" applyNumberFormat="1" applyFont="1" applyFill="1" applyBorder="1" applyAlignment="1">
      <alignment horizontal="right" vertical="center" wrapText="1"/>
    </xf>
    <xf numFmtId="49" fontId="24" fillId="74" borderId="12" xfId="0" applyNumberFormat="1" applyFont="1" applyFill="1" applyBorder="1" applyAlignment="1">
      <alignment horizontal="right" vertical="center" wrapText="1"/>
    </xf>
    <xf numFmtId="49" fontId="24" fillId="0" borderId="12" xfId="0" applyNumberFormat="1" applyFont="1" applyFill="1" applyBorder="1" applyAlignment="1">
      <alignment horizontal="right" vertical="center" wrapText="1"/>
    </xf>
    <xf numFmtId="0" fontId="23" fillId="0" borderId="0" xfId="44" applyFont="1" applyAlignment="1">
      <alignment horizontal="center" vertical="center"/>
    </xf>
    <xf numFmtId="4" fontId="30" fillId="0" borderId="13" xfId="0" applyNumberFormat="1" applyFont="1" applyFill="1" applyBorder="1" applyAlignment="1">
      <alignment vertical="center" wrapText="1"/>
    </xf>
    <xf numFmtId="4" fontId="23" fillId="27" borderId="16" xfId="0" applyNumberFormat="1" applyFont="1" applyFill="1" applyBorder="1" applyAlignment="1">
      <alignment horizontal="center" vertical="center" wrapText="1"/>
    </xf>
    <xf numFmtId="4" fontId="0" fillId="50" borderId="13" xfId="0" applyNumberFormat="1" applyFill="1" applyBorder="1"/>
    <xf numFmtId="4" fontId="30" fillId="0" borderId="0" xfId="0" applyNumberFormat="1" applyFont="1" applyFill="1" applyBorder="1" applyAlignment="1">
      <alignment vertical="center" wrapText="1"/>
    </xf>
    <xf numFmtId="0" fontId="30" fillId="0" borderId="0" xfId="0" applyFont="1" applyFill="1" applyBorder="1" applyAlignment="1">
      <alignment vertical="center" wrapText="1"/>
    </xf>
    <xf numFmtId="0" fontId="23" fillId="63" borderId="13" xfId="0" applyFont="1" applyFill="1" applyBorder="1" applyAlignment="1">
      <alignment vertical="center" wrapText="1"/>
    </xf>
    <xf numFmtId="49" fontId="23" fillId="63" borderId="18" xfId="0" applyNumberFormat="1" applyFont="1" applyFill="1" applyBorder="1" applyAlignment="1">
      <alignment horizontal="center" vertical="center" wrapText="1"/>
    </xf>
    <xf numFmtId="49" fontId="23" fillId="63" borderId="12" xfId="0" applyNumberFormat="1" applyFont="1" applyFill="1" applyBorder="1" applyAlignment="1">
      <alignment horizontal="center" vertical="center" wrapText="1"/>
    </xf>
    <xf numFmtId="49" fontId="23" fillId="63" borderId="16" xfId="0" applyNumberFormat="1" applyFont="1" applyFill="1" applyBorder="1" applyAlignment="1">
      <alignment horizontal="center" vertical="center" wrapText="1"/>
    </xf>
    <xf numFmtId="49" fontId="23" fillId="63" borderId="36" xfId="0" applyNumberFormat="1" applyFont="1" applyFill="1" applyBorder="1" applyAlignment="1">
      <alignment horizontal="center" vertical="center" wrapText="1"/>
    </xf>
    <xf numFmtId="49" fontId="23" fillId="63" borderId="36" xfId="0" applyNumberFormat="1" applyFont="1" applyFill="1" applyBorder="1" applyAlignment="1">
      <alignment horizontal="left" vertical="center" wrapText="1"/>
    </xf>
    <xf numFmtId="4" fontId="23" fillId="63" borderId="18" xfId="0" applyNumberFormat="1" applyFont="1" applyFill="1" applyBorder="1" applyAlignment="1">
      <alignment horizontal="right" vertical="center" wrapText="1"/>
    </xf>
    <xf numFmtId="4" fontId="42" fillId="0" borderId="18" xfId="0" applyNumberFormat="1" applyFont="1" applyBorder="1" applyAlignment="1">
      <alignment horizontal="center" vertical="center" wrapText="1"/>
    </xf>
    <xf numFmtId="4" fontId="31" fillId="0" borderId="18" xfId="0" applyNumberFormat="1" applyFont="1" applyBorder="1" applyAlignment="1">
      <alignment horizontal="center" vertical="center"/>
    </xf>
    <xf numFmtId="4" fontId="42" fillId="0" borderId="19" xfId="0" applyNumberFormat="1" applyFont="1" applyBorder="1" applyAlignment="1">
      <alignment horizontal="center" vertical="center" wrapText="1"/>
    </xf>
    <xf numFmtId="4" fontId="31" fillId="0" borderId="19" xfId="0" applyNumberFormat="1" applyFont="1" applyBorder="1" applyAlignment="1">
      <alignment horizontal="center" vertical="center"/>
    </xf>
    <xf numFmtId="0" fontId="0" fillId="0" borderId="19" xfId="0" applyBorder="1" applyAlignment="1">
      <alignment horizontal="center" wrapText="1"/>
    </xf>
    <xf numFmtId="0" fontId="30" fillId="0" borderId="19" xfId="0" applyFont="1" applyFill="1" applyBorder="1" applyAlignment="1">
      <alignment vertical="center" wrapText="1"/>
    </xf>
    <xf numFmtId="4" fontId="30" fillId="0" borderId="0" xfId="0" applyNumberFormat="1" applyFont="1" applyFill="1" applyAlignment="1">
      <alignment vertical="center" wrapText="1"/>
    </xf>
    <xf numFmtId="49" fontId="22" fillId="26" borderId="45" xfId="0" applyNumberFormat="1" applyFont="1" applyFill="1" applyBorder="1" applyAlignment="1">
      <alignment horizontal="right" vertical="center" wrapText="1"/>
    </xf>
    <xf numFmtId="49" fontId="22" fillId="26" borderId="46" xfId="0" applyNumberFormat="1" applyFont="1" applyFill="1" applyBorder="1" applyAlignment="1">
      <alignment horizontal="center" vertical="center" wrapText="1"/>
    </xf>
    <xf numFmtId="49" fontId="22" fillId="26" borderId="47" xfId="0" applyNumberFormat="1" applyFont="1" applyFill="1" applyBorder="1" applyAlignment="1">
      <alignment horizontal="left" vertical="center" wrapText="1"/>
    </xf>
    <xf numFmtId="49" fontId="22" fillId="0" borderId="48" xfId="0" applyNumberFormat="1" applyFont="1" applyFill="1" applyBorder="1" applyAlignment="1">
      <alignment horizontal="center" vertical="center" wrapText="1"/>
    </xf>
    <xf numFmtId="4" fontId="0" fillId="50" borderId="0" xfId="0" applyNumberFormat="1" applyFill="1" applyBorder="1"/>
    <xf numFmtId="0" fontId="23" fillId="78" borderId="13" xfId="0" applyFont="1" applyFill="1" applyBorder="1" applyAlignment="1">
      <alignment vertical="center" wrapText="1"/>
    </xf>
    <xf numFmtId="49" fontId="23" fillId="78" borderId="16" xfId="0" applyNumberFormat="1" applyFont="1" applyFill="1" applyBorder="1" applyAlignment="1">
      <alignment horizontal="center" vertical="center" wrapText="1"/>
    </xf>
    <xf numFmtId="49" fontId="23" fillId="78" borderId="36" xfId="0" applyNumberFormat="1" applyFont="1" applyFill="1" applyBorder="1" applyAlignment="1">
      <alignment horizontal="center" vertical="center" wrapText="1"/>
    </xf>
    <xf numFmtId="49" fontId="23" fillId="78" borderId="17" xfId="0" applyNumberFormat="1" applyFont="1" applyFill="1" applyBorder="1" applyAlignment="1">
      <alignment horizontal="left" vertical="center" wrapText="1"/>
    </xf>
    <xf numFmtId="49" fontId="23" fillId="78" borderId="13" xfId="0" applyNumberFormat="1" applyFont="1" applyFill="1" applyBorder="1" applyAlignment="1">
      <alignment horizontal="center" vertical="center" wrapText="1"/>
    </xf>
    <xf numFmtId="4" fontId="23" fillId="78" borderId="13" xfId="0" applyNumberFormat="1" applyFont="1" applyFill="1" applyBorder="1" applyAlignment="1" applyProtection="1">
      <alignment horizontal="right" vertical="center" wrapText="1"/>
      <protection locked="0"/>
    </xf>
    <xf numFmtId="49" fontId="23" fillId="63" borderId="33" xfId="0" applyNumberFormat="1" applyFont="1" applyFill="1" applyBorder="1" applyAlignment="1">
      <alignment horizontal="center" vertical="center" wrapText="1"/>
    </xf>
    <xf numFmtId="49" fontId="23" fillId="63" borderId="33" xfId="0" applyNumberFormat="1" applyFont="1" applyFill="1" applyBorder="1" applyAlignment="1">
      <alignment horizontal="left" vertical="center" wrapText="1"/>
    </xf>
    <xf numFmtId="0" fontId="23" fillId="0" borderId="0" xfId="44" applyFont="1" applyAlignment="1">
      <alignment horizontal="center" vertical="center"/>
    </xf>
    <xf numFmtId="166" fontId="38" fillId="0" borderId="34" xfId="44" applyNumberFormat="1" applyFont="1" applyBorder="1" applyAlignment="1">
      <alignment horizontal="center"/>
    </xf>
    <xf numFmtId="0" fontId="22" fillId="0" borderId="34" xfId="44" applyFont="1" applyBorder="1" applyAlignment="1">
      <alignment horizontal="center"/>
    </xf>
    <xf numFmtId="0" fontId="27" fillId="0" borderId="0" xfId="44" applyFont="1" applyAlignment="1">
      <alignment horizontal="center" vertical="center"/>
    </xf>
    <xf numFmtId="0" fontId="38" fillId="0" borderId="0" xfId="44" applyFont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49" fontId="31" fillId="0" borderId="0" xfId="0" applyNumberFormat="1" applyFont="1" applyFill="1" applyBorder="1" applyAlignment="1">
      <alignment horizontal="right" vertical="center" wrapText="1"/>
    </xf>
    <xf numFmtId="0" fontId="23" fillId="0" borderId="0" xfId="38" applyFont="1" applyAlignment="1">
      <alignment horizontal="center" vertical="center"/>
    </xf>
    <xf numFmtId="0" fontId="0" fillId="0" borderId="0" xfId="0" applyAlignment="1"/>
    <xf numFmtId="4" fontId="22" fillId="0" borderId="34" xfId="38" applyNumberFormat="1" applyFont="1" applyBorder="1" applyAlignment="1">
      <alignment horizontal="right" vertical="center"/>
    </xf>
    <xf numFmtId="0" fontId="0" fillId="0" borderId="34" xfId="0" applyBorder="1" applyAlignment="1">
      <alignment horizontal="right"/>
    </xf>
    <xf numFmtId="0" fontId="44" fillId="0" borderId="0" xfId="0" applyFont="1" applyBorder="1" applyAlignment="1">
      <alignment horizontal="left" vertical="center" wrapText="1"/>
    </xf>
    <xf numFmtId="0" fontId="56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2" fillId="0" borderId="0" xfId="38" applyFont="1" applyAlignment="1">
      <alignment horizontal="right" vertical="center"/>
    </xf>
    <xf numFmtId="49" fontId="24" fillId="0" borderId="0" xfId="0" applyNumberFormat="1" applyFont="1" applyFill="1" applyBorder="1" applyAlignment="1">
      <alignment horizontal="right" vertical="center" wrapText="1"/>
    </xf>
    <xf numFmtId="0" fontId="24" fillId="0" borderId="0" xfId="0" applyFont="1" applyBorder="1" applyAlignment="1">
      <alignment horizontal="right" vertical="center" wrapText="1"/>
    </xf>
    <xf numFmtId="49" fontId="23" fillId="37" borderId="12" xfId="0" applyNumberFormat="1" applyFont="1" applyFill="1" applyBorder="1" applyAlignment="1">
      <alignment horizontal="center" vertical="center" wrapText="1"/>
    </xf>
    <xf numFmtId="0" fontId="0" fillId="0" borderId="33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3" xfId="0" applyFill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0" xfId="0" applyAlignment="1">
      <alignment wrapText="1"/>
    </xf>
    <xf numFmtId="0" fontId="31" fillId="0" borderId="0" xfId="0" applyFont="1" applyBorder="1" applyAlignment="1">
      <alignment horizontal="right" vertical="center" wrapText="1"/>
    </xf>
    <xf numFmtId="0" fontId="33" fillId="0" borderId="0" xfId="0" applyFont="1" applyBorder="1" applyAlignment="1">
      <alignment horizontal="right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right" vertical="center" wrapText="1"/>
    </xf>
    <xf numFmtId="0" fontId="69" fillId="0" borderId="19" xfId="0" applyFont="1" applyFill="1" applyBorder="1" applyAlignment="1">
      <alignment vertical="center" wrapText="1"/>
    </xf>
    <xf numFmtId="0" fontId="70" fillId="0" borderId="0" xfId="0" applyFont="1" applyAlignment="1">
      <alignment vertical="center" wrapText="1"/>
    </xf>
    <xf numFmtId="0" fontId="0" fillId="0" borderId="12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165" fontId="35" fillId="0" borderId="0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13" xfId="0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5" fillId="0" borderId="0" xfId="0" applyFont="1" applyBorder="1" applyAlignment="1">
      <alignment horizontal="right" vertical="center" wrapText="1"/>
    </xf>
    <xf numFmtId="0" fontId="30" fillId="0" borderId="0" xfId="0" applyFont="1" applyAlignment="1"/>
    <xf numFmtId="165" fontId="35" fillId="0" borderId="34" xfId="0" applyNumberFormat="1" applyFont="1" applyBorder="1" applyAlignment="1">
      <alignment horizontal="right" vertical="center"/>
    </xf>
    <xf numFmtId="165" fontId="38" fillId="0" borderId="13" xfId="43" applyNumberFormat="1" applyFont="1" applyBorder="1" applyAlignment="1">
      <alignment horizontal="center" vertical="center" wrapText="1"/>
    </xf>
    <xf numFmtId="165" fontId="38" fillId="0" borderId="13" xfId="43" applyNumberFormat="1" applyFont="1" applyFill="1" applyBorder="1" applyAlignment="1">
      <alignment horizontal="center" vertical="center" wrapText="1"/>
    </xf>
    <xf numFmtId="165" fontId="38" fillId="25" borderId="13" xfId="43" applyNumberFormat="1" applyFont="1" applyFill="1" applyBorder="1" applyAlignment="1">
      <alignment horizontal="center" vertical="center" wrapText="1"/>
    </xf>
    <xf numFmtId="0" fontId="23" fillId="0" borderId="0" xfId="43" applyFont="1" applyAlignment="1">
      <alignment horizontal="center"/>
    </xf>
    <xf numFmtId="0" fontId="38" fillId="0" borderId="12" xfId="43" applyFont="1" applyBorder="1" applyAlignment="1">
      <alignment horizontal="center" vertical="center" wrapText="1"/>
    </xf>
    <xf numFmtId="0" fontId="38" fillId="0" borderId="18" xfId="43" applyFont="1" applyBorder="1" applyAlignment="1">
      <alignment horizontal="center" vertical="center" wrapText="1"/>
    </xf>
    <xf numFmtId="4" fontId="38" fillId="25" borderId="12" xfId="43" applyNumberFormat="1" applyFont="1" applyFill="1" applyBorder="1" applyAlignment="1">
      <alignment horizontal="center" vertical="center" wrapText="1"/>
    </xf>
    <xf numFmtId="4" fontId="38" fillId="25" borderId="18" xfId="43" applyNumberFormat="1" applyFont="1" applyFill="1" applyBorder="1" applyAlignment="1">
      <alignment horizontal="center" vertical="center" wrapText="1"/>
    </xf>
    <xf numFmtId="165" fontId="38" fillId="0" borderId="12" xfId="43" applyNumberFormat="1" applyFont="1" applyBorder="1" applyAlignment="1">
      <alignment horizontal="center" vertical="center" wrapText="1"/>
    </xf>
    <xf numFmtId="165" fontId="38" fillId="0" borderId="18" xfId="43" applyNumberFormat="1" applyFont="1" applyBorder="1" applyAlignment="1">
      <alignment horizontal="center" vertical="center" wrapText="1"/>
    </xf>
    <xf numFmtId="4" fontId="38" fillId="0" borderId="12" xfId="43" applyNumberFormat="1" applyFont="1" applyBorder="1" applyAlignment="1">
      <alignment horizontal="center" vertical="center" wrapText="1"/>
    </xf>
    <xf numFmtId="4" fontId="38" fillId="0" borderId="18" xfId="43" applyNumberFormat="1" applyFont="1" applyBorder="1" applyAlignment="1">
      <alignment horizontal="center" vertical="center" wrapText="1"/>
    </xf>
    <xf numFmtId="0" fontId="23" fillId="0" borderId="0" xfId="43" applyFont="1" applyAlignment="1">
      <alignment horizontal="center" vertical="center"/>
    </xf>
    <xf numFmtId="0" fontId="39" fillId="0" borderId="12" xfId="43" applyFont="1" applyBorder="1" applyAlignment="1">
      <alignment horizontal="left" vertical="center" wrapText="1"/>
    </xf>
    <xf numFmtId="0" fontId="39" fillId="0" borderId="33" xfId="43" applyFont="1" applyBorder="1" applyAlignment="1">
      <alignment horizontal="left" vertical="center" wrapText="1"/>
    </xf>
    <xf numFmtId="0" fontId="39" fillId="0" borderId="18" xfId="43" applyFont="1" applyBorder="1" applyAlignment="1">
      <alignment horizontal="left" vertical="center" wrapText="1"/>
    </xf>
    <xf numFmtId="2" fontId="39" fillId="0" borderId="12" xfId="43" applyNumberFormat="1" applyFont="1" applyBorder="1" applyAlignment="1">
      <alignment horizontal="center" vertical="center"/>
    </xf>
    <xf numFmtId="2" fontId="39" fillId="0" borderId="33" xfId="43" applyNumberFormat="1" applyFont="1" applyBorder="1" applyAlignment="1">
      <alignment horizontal="center" vertical="center"/>
    </xf>
    <xf numFmtId="2" fontId="39" fillId="0" borderId="18" xfId="43" applyNumberFormat="1" applyFont="1" applyBorder="1" applyAlignment="1">
      <alignment horizontal="center" vertical="center"/>
    </xf>
    <xf numFmtId="0" fontId="38" fillId="0" borderId="12" xfId="43" applyFont="1" applyBorder="1" applyAlignment="1">
      <alignment horizontal="left" vertical="center"/>
    </xf>
    <xf numFmtId="0" fontId="38" fillId="0" borderId="33" xfId="43" applyFont="1" applyBorder="1" applyAlignment="1">
      <alignment horizontal="left" vertical="center"/>
    </xf>
    <xf numFmtId="0" fontId="38" fillId="0" borderId="18" xfId="43" applyFont="1" applyBorder="1" applyAlignment="1">
      <alignment horizontal="left" vertical="center"/>
    </xf>
    <xf numFmtId="2" fontId="39" fillId="0" borderId="13" xfId="43" applyNumberFormat="1" applyFont="1" applyBorder="1" applyAlignment="1">
      <alignment horizontal="center" vertical="center"/>
    </xf>
    <xf numFmtId="0" fontId="38" fillId="0" borderId="0" xfId="43" applyFont="1" applyAlignment="1">
      <alignment horizontal="left" vertical="center" wrapText="1"/>
    </xf>
    <xf numFmtId="0" fontId="38" fillId="0" borderId="0" xfId="43" applyFont="1" applyAlignment="1">
      <alignment horizontal="left" vertical="center"/>
    </xf>
    <xf numFmtId="0" fontId="38" fillId="0" borderId="0" xfId="43" applyFont="1" applyAlignment="1">
      <alignment horizontal="center" vertical="center"/>
    </xf>
    <xf numFmtId="0" fontId="39" fillId="0" borderId="13" xfId="43" applyFont="1" applyBorder="1" applyAlignment="1">
      <alignment horizontal="center" vertical="center" wrapText="1"/>
    </xf>
    <xf numFmtId="0" fontId="39" fillId="0" borderId="12" xfId="43" applyFont="1" applyBorder="1" applyAlignment="1">
      <alignment horizontal="center" vertical="center" wrapText="1"/>
    </xf>
    <xf numFmtId="0" fontId="39" fillId="0" borderId="33" xfId="43" applyFont="1" applyBorder="1" applyAlignment="1">
      <alignment horizontal="center" vertical="center" wrapText="1"/>
    </xf>
    <xf numFmtId="0" fontId="39" fillId="0" borderId="18" xfId="43" applyFont="1" applyBorder="1" applyAlignment="1">
      <alignment horizontal="center" vertical="center" wrapText="1"/>
    </xf>
    <xf numFmtId="0" fontId="2" fillId="0" borderId="13" xfId="43" applyBorder="1" applyAlignment="1">
      <alignment horizontal="center" vertical="center"/>
    </xf>
    <xf numFmtId="0" fontId="2" fillId="0" borderId="13" xfId="43" applyBorder="1" applyAlignment="1">
      <alignment horizontal="center"/>
    </xf>
    <xf numFmtId="0" fontId="44" fillId="0" borderId="0" xfId="0" applyFont="1" applyBorder="1" applyAlignment="1">
      <alignment horizontal="right" vertical="center" wrapText="1"/>
    </xf>
    <xf numFmtId="0" fontId="45" fillId="0" borderId="0" xfId="0" applyFont="1" applyBorder="1" applyAlignment="1">
      <alignment horizontal="center" vertical="center" wrapText="1"/>
    </xf>
    <xf numFmtId="0" fontId="46" fillId="0" borderId="0" xfId="0" applyFont="1" applyFill="1" applyAlignment="1">
      <alignment horizontal="center" wrapText="1"/>
    </xf>
    <xf numFmtId="0" fontId="61" fillId="0" borderId="16" xfId="59" applyFont="1" applyBorder="1" applyAlignment="1">
      <alignment horizontal="center" vertical="center"/>
    </xf>
    <xf numFmtId="0" fontId="61" fillId="0" borderId="17" xfId="59" applyFont="1" applyBorder="1" applyAlignment="1">
      <alignment horizontal="center" vertical="center"/>
    </xf>
    <xf numFmtId="0" fontId="61" fillId="0" borderId="10" xfId="59" applyFont="1" applyBorder="1" applyAlignment="1">
      <alignment horizontal="center" vertical="center"/>
    </xf>
    <xf numFmtId="0" fontId="61" fillId="0" borderId="11" xfId="59" applyFont="1" applyBorder="1" applyAlignment="1">
      <alignment horizontal="center" vertical="center"/>
    </xf>
    <xf numFmtId="0" fontId="64" fillId="0" borderId="13" xfId="59" applyFont="1" applyBorder="1" applyAlignment="1">
      <alignment horizontal="center" vertical="center" wrapText="1"/>
    </xf>
    <xf numFmtId="0" fontId="63" fillId="0" borderId="12" xfId="59" applyFont="1" applyBorder="1" applyAlignment="1">
      <alignment horizontal="center"/>
    </xf>
    <xf numFmtId="0" fontId="63" fillId="0" borderId="18" xfId="59" applyFont="1" applyBorder="1" applyAlignment="1">
      <alignment horizontal="center"/>
    </xf>
    <xf numFmtId="0" fontId="63" fillId="0" borderId="13" xfId="59" applyFont="1" applyBorder="1" applyAlignment="1">
      <alignment horizontal="center"/>
    </xf>
    <xf numFmtId="0" fontId="61" fillId="0" borderId="0" xfId="59" applyFont="1" applyAlignment="1">
      <alignment horizontal="center" vertical="center"/>
    </xf>
    <xf numFmtId="0" fontId="61" fillId="0" borderId="0" xfId="59" applyFont="1" applyAlignment="1">
      <alignment horizontal="center" vertical="center" wrapText="1"/>
    </xf>
  </cellXfs>
  <cellStyles count="60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19" xr:uid="{00000000-0005-0000-0000-000012000000}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Гиперссылка 2" xfId="29" xr:uid="{00000000-0005-0000-0000-00001C000000}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Обычный 2" xfId="38" xr:uid="{00000000-0005-0000-0000-000026000000}"/>
    <cellStyle name="Обычный 2 2" xfId="59" xr:uid="{00000000-0005-0000-0000-000027000000}"/>
    <cellStyle name="Обычный 3" xfId="39" xr:uid="{00000000-0005-0000-0000-000028000000}"/>
    <cellStyle name="Обычный 4" xfId="40" xr:uid="{00000000-0005-0000-0000-000029000000}"/>
    <cellStyle name="Обычный 5" xfId="41" xr:uid="{00000000-0005-0000-0000-00002A000000}"/>
    <cellStyle name="Обычный 6" xfId="42" xr:uid="{00000000-0005-0000-0000-00002B000000}"/>
    <cellStyle name="Обычный_Бюджет2014_Поныри" xfId="43" xr:uid="{00000000-0005-0000-0000-00002C000000}"/>
    <cellStyle name="Обычный_Бюджет2014_Рыльск(уточнение 8)" xfId="44" xr:uid="{00000000-0005-0000-0000-00002D000000}"/>
    <cellStyle name="Обычный_Лист1" xfId="45" xr:uid="{00000000-0005-0000-0000-00002E000000}"/>
    <cellStyle name="Обычный_прил (1 23 12 2008)" xfId="46" xr:uid="{00000000-0005-0000-0000-00002F000000}"/>
    <cellStyle name="Обычный_прил 1 по новой БК" xfId="47" xr:uid="{00000000-0005-0000-0000-000030000000}"/>
    <cellStyle name="Обычный_Прил.1,2,3-2009" xfId="48" xr:uid="{00000000-0005-0000-0000-000031000000}"/>
    <cellStyle name="Обычный_Прил.1,2,3-2009_Бюджет2014_Рыльск(уточнение 8)" xfId="49" xr:uid="{00000000-0005-0000-0000-000032000000}"/>
    <cellStyle name="Обычный_Прил.7,8 Расходы_2009" xfId="50" xr:uid="{00000000-0005-0000-0000-000033000000}"/>
    <cellStyle name="Плохой" xfId="51" builtinId="27" customBuiltin="1"/>
    <cellStyle name="Пояснение" xfId="52" builtinId="53" customBuiltin="1"/>
    <cellStyle name="Примечание" xfId="53" builtinId="10" customBuiltin="1"/>
    <cellStyle name="Связанная ячейка" xfId="54" builtinId="24" customBuiltin="1"/>
    <cellStyle name="Стиль 1" xfId="55" xr:uid="{00000000-0005-0000-0000-000038000000}"/>
    <cellStyle name="Текст предупреждения" xfId="56" builtinId="11" customBuiltin="1"/>
    <cellStyle name="Финансовый 2" xfId="57" xr:uid="{00000000-0005-0000-0000-00003A000000}"/>
    <cellStyle name="Хороший" xfId="58" builtinId="26" customBuiltin="1"/>
  </cellStyles>
  <dxfs count="0"/>
  <tableStyles count="0" defaultTableStyle="TableStyleMedium9" defaultPivotStyle="PivotStyleLight16"/>
  <colors>
    <mruColors>
      <color rgb="FFB1A0C7"/>
      <color rgb="FF3DFA0A"/>
      <color rgb="FF07DB67"/>
      <color rgb="FFFFFF99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ownloads/&#1054;&#1082;&#1090;&#1103;&#1073;&#1088;&#1100;&#1089;&#1082;&#1086;&#1077;.&#1087;&#1088;&#1080;&#1083;&#1086;&#1078;&#1077;&#1085;&#1080;&#1103;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2"/>
      <sheetName val="прил3"/>
      <sheetName val="прил4"/>
      <sheetName val="прил5"/>
      <sheetName val="прил6"/>
      <sheetName val="прил7"/>
      <sheetName val="прил8"/>
      <sheetName val="прил9"/>
      <sheetName val="прил10"/>
      <sheetName val="прил11"/>
      <sheetName val="прил12"/>
      <sheetName val="прил13"/>
      <sheetName val="прил14"/>
      <sheetName val="прил15"/>
      <sheetName val="прил16"/>
      <sheetName val="прил17"/>
      <sheetName val="расчет верхнего предела МД"/>
    </sheetNames>
    <sheetDataSet>
      <sheetData sheetId="0">
        <row r="19">
          <cell r="C19">
            <v>0</v>
          </cell>
        </row>
      </sheetData>
      <sheetData sheetId="1">
        <row r="22">
          <cell r="C22">
            <v>0</v>
          </cell>
          <cell r="D22">
            <v>0</v>
          </cell>
        </row>
        <row r="23">
          <cell r="C23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3DFA0A"/>
    <pageSetUpPr fitToPage="1"/>
  </sheetPr>
  <dimension ref="A1:L59"/>
  <sheetViews>
    <sheetView view="pageBreakPreview" zoomScale="75" zoomScaleNormal="75" workbookViewId="0">
      <selection activeCell="C28" sqref="C28"/>
    </sheetView>
  </sheetViews>
  <sheetFormatPr defaultColWidth="9.109375" defaultRowHeight="15.6" x14ac:dyDescent="0.25"/>
  <cols>
    <col min="1" max="1" width="42.44140625" style="448" customWidth="1"/>
    <col min="2" max="2" width="79.44140625" style="449" customWidth="1"/>
    <col min="3" max="3" width="18.6640625" style="450" customWidth="1"/>
    <col min="4" max="7" width="18.33203125" style="447" customWidth="1"/>
    <col min="8" max="8" width="15.5546875" style="386" customWidth="1"/>
    <col min="9" max="9" width="13.6640625" style="386" customWidth="1"/>
    <col min="10" max="10" width="13.44140625" style="386" customWidth="1"/>
    <col min="11" max="11" width="13.88671875" style="386" customWidth="1"/>
    <col min="12" max="12" width="11" style="386" bestFit="1" customWidth="1"/>
    <col min="13" max="16384" width="9.109375" style="386"/>
  </cols>
  <sheetData>
    <row r="1" spans="1:8" s="381" customFormat="1" x14ac:dyDescent="0.3">
      <c r="A1" s="443"/>
      <c r="B1" s="1162" t="s">
        <v>164</v>
      </c>
      <c r="C1" s="1162"/>
      <c r="D1" s="1164"/>
      <c r="E1" s="443"/>
      <c r="F1" s="443"/>
      <c r="G1" s="443"/>
    </row>
    <row r="2" spans="1:8" s="372" customFormat="1" x14ac:dyDescent="0.25">
      <c r="A2" s="1165" t="s">
        <v>508</v>
      </c>
      <c r="B2" s="1165"/>
      <c r="C2" s="1165"/>
      <c r="D2" s="1164"/>
      <c r="E2" s="383"/>
      <c r="F2" s="383"/>
      <c r="G2" s="444"/>
    </row>
    <row r="3" spans="1:8" s="372" customFormat="1" x14ac:dyDescent="0.25">
      <c r="A3" s="518"/>
      <c r="B3" s="1165" t="s">
        <v>625</v>
      </c>
      <c r="C3" s="1165"/>
      <c r="D3" s="1164"/>
      <c r="E3" s="383"/>
      <c r="F3" s="383"/>
      <c r="G3" s="444"/>
    </row>
    <row r="4" spans="1:8" s="372" customFormat="1" x14ac:dyDescent="0.25">
      <c r="A4" s="518"/>
      <c r="B4" s="1165" t="s">
        <v>509</v>
      </c>
      <c r="C4" s="1165"/>
      <c r="D4" s="1164"/>
      <c r="E4" s="383"/>
      <c r="F4" s="383"/>
      <c r="G4" s="444"/>
    </row>
    <row r="5" spans="1:8" s="372" customFormat="1" x14ac:dyDescent="0.25">
      <c r="A5" s="1165" t="s">
        <v>626</v>
      </c>
      <c r="B5" s="1165"/>
      <c r="C5" s="1165"/>
      <c r="D5" s="1164"/>
      <c r="E5" s="383"/>
      <c r="F5" s="383"/>
      <c r="G5" s="444"/>
    </row>
    <row r="6" spans="1:8" s="382" customFormat="1" x14ac:dyDescent="0.3">
      <c r="A6" s="1162"/>
      <c r="B6" s="1163"/>
      <c r="C6" s="1163"/>
      <c r="D6" s="443"/>
      <c r="E6" s="443"/>
      <c r="F6" s="443"/>
      <c r="G6" s="443"/>
    </row>
    <row r="7" spans="1:8" s="387" customFormat="1" ht="18" x14ac:dyDescent="0.35">
      <c r="A7" s="1161" t="s">
        <v>165</v>
      </c>
      <c r="B7" s="1161"/>
      <c r="C7" s="1161"/>
      <c r="D7" s="443"/>
      <c r="E7" s="443"/>
      <c r="F7" s="443"/>
      <c r="G7" s="443"/>
    </row>
    <row r="8" spans="1:8" s="387" customFormat="1" ht="18" x14ac:dyDescent="0.35">
      <c r="A8" s="1161" t="s">
        <v>627</v>
      </c>
      <c r="B8" s="1161"/>
      <c r="C8" s="1161"/>
      <c r="D8" s="443"/>
      <c r="E8" s="443"/>
      <c r="F8" s="443"/>
      <c r="G8" s="443"/>
    </row>
    <row r="9" spans="1:8" s="387" customFormat="1" ht="18" x14ac:dyDescent="0.35">
      <c r="A9" s="445"/>
      <c r="B9" s="431"/>
      <c r="C9" s="446"/>
      <c r="D9" s="443"/>
      <c r="E9" s="443"/>
      <c r="F9" s="443"/>
      <c r="G9" s="443"/>
    </row>
    <row r="10" spans="1:8" s="387" customFormat="1" ht="18" x14ac:dyDescent="0.35">
      <c r="A10" s="445"/>
      <c r="B10" s="443"/>
      <c r="C10" s="446" t="s">
        <v>450</v>
      </c>
      <c r="D10" s="443"/>
      <c r="E10" s="443"/>
      <c r="F10" s="443"/>
      <c r="G10" s="443"/>
    </row>
    <row r="11" spans="1:8" s="389" customFormat="1" ht="31.2" x14ac:dyDescent="0.3">
      <c r="A11" s="432" t="s">
        <v>235</v>
      </c>
      <c r="B11" s="432" t="s">
        <v>312</v>
      </c>
      <c r="C11" s="433" t="s">
        <v>537</v>
      </c>
      <c r="D11" s="1140"/>
      <c r="E11" s="1138" t="s">
        <v>464</v>
      </c>
      <c r="F11" s="434" t="s">
        <v>465</v>
      </c>
      <c r="G11" s="434" t="s">
        <v>463</v>
      </c>
      <c r="H11" s="435" t="s">
        <v>151</v>
      </c>
    </row>
    <row r="12" spans="1:8" s="389" customFormat="1" ht="31.2" x14ac:dyDescent="0.3">
      <c r="A12" s="436" t="s">
        <v>166</v>
      </c>
      <c r="B12" s="437" t="s">
        <v>167</v>
      </c>
      <c r="C12" s="514">
        <f>C13+C18+C23</f>
        <v>0</v>
      </c>
      <c r="D12" s="1141"/>
      <c r="E12" s="1139">
        <f>F12-G12</f>
        <v>0</v>
      </c>
      <c r="F12" s="438">
        <f>прил2!D14</f>
        <v>2496610</v>
      </c>
      <c r="G12" s="438">
        <f>прил4!I10</f>
        <v>2496610</v>
      </c>
      <c r="H12" s="451">
        <f>+прил2!D15*5%</f>
        <v>40190.300000000003</v>
      </c>
    </row>
    <row r="13" spans="1:8" s="389" customFormat="1" ht="17.399999999999999" hidden="1" x14ac:dyDescent="0.3">
      <c r="A13" s="439" t="s">
        <v>168</v>
      </c>
      <c r="B13" s="440" t="s">
        <v>169</v>
      </c>
      <c r="C13" s="515">
        <f>+C14+C16</f>
        <v>0</v>
      </c>
      <c r="D13" s="447"/>
      <c r="E13" s="447"/>
      <c r="F13" s="447"/>
      <c r="G13" s="447"/>
    </row>
    <row r="14" spans="1:8" s="389" customFormat="1" ht="31.2" hidden="1" x14ac:dyDescent="0.3">
      <c r="A14" s="441" t="s">
        <v>170</v>
      </c>
      <c r="B14" s="442" t="s">
        <v>171</v>
      </c>
      <c r="C14" s="515">
        <f>+C15</f>
        <v>0</v>
      </c>
      <c r="D14" s="447"/>
      <c r="E14" s="447"/>
      <c r="F14" s="447"/>
      <c r="G14" s="447"/>
    </row>
    <row r="15" spans="1:8" s="389" customFormat="1" ht="31.2" hidden="1" x14ac:dyDescent="0.3">
      <c r="A15" s="441" t="s">
        <v>194</v>
      </c>
      <c r="B15" s="442" t="s">
        <v>195</v>
      </c>
      <c r="C15" s="516"/>
      <c r="D15" s="447"/>
      <c r="E15" s="447"/>
      <c r="F15" s="447"/>
      <c r="G15" s="447"/>
    </row>
    <row r="16" spans="1:8" s="389" customFormat="1" ht="31.2" hidden="1" x14ac:dyDescent="0.3">
      <c r="A16" s="441" t="s">
        <v>172</v>
      </c>
      <c r="B16" s="442" t="s">
        <v>173</v>
      </c>
      <c r="C16" s="515">
        <f>+C17</f>
        <v>0</v>
      </c>
      <c r="D16" s="447"/>
      <c r="E16" s="447"/>
      <c r="F16" s="447"/>
      <c r="G16" s="447"/>
    </row>
    <row r="17" spans="1:7" s="389" customFormat="1" ht="31.2" hidden="1" x14ac:dyDescent="0.3">
      <c r="A17" s="441" t="s">
        <v>196</v>
      </c>
      <c r="B17" s="442" t="s">
        <v>197</v>
      </c>
      <c r="C17" s="516"/>
      <c r="D17" s="447"/>
      <c r="E17" s="447"/>
      <c r="F17" s="447"/>
      <c r="G17" s="447"/>
    </row>
    <row r="18" spans="1:7" s="389" customFormat="1" ht="31.2" hidden="1" x14ac:dyDescent="0.3">
      <c r="A18" s="439" t="s">
        <v>174</v>
      </c>
      <c r="B18" s="440" t="s">
        <v>175</v>
      </c>
      <c r="C18" s="515">
        <f>+C19+C21</f>
        <v>0</v>
      </c>
      <c r="D18" s="447"/>
      <c r="E18" s="447"/>
      <c r="F18" s="447"/>
      <c r="G18" s="447"/>
    </row>
    <row r="19" spans="1:7" s="389" customFormat="1" ht="31.2" hidden="1" x14ac:dyDescent="0.3">
      <c r="A19" s="441" t="s">
        <v>176</v>
      </c>
      <c r="B19" s="442" t="s">
        <v>177</v>
      </c>
      <c r="C19" s="515">
        <f>C20</f>
        <v>0</v>
      </c>
      <c r="D19" s="447"/>
      <c r="E19" s="447"/>
      <c r="F19" s="447"/>
      <c r="G19" s="447"/>
    </row>
    <row r="20" spans="1:7" s="389" customFormat="1" ht="31.2" hidden="1" x14ac:dyDescent="0.3">
      <c r="A20" s="441" t="s">
        <v>198</v>
      </c>
      <c r="B20" s="442" t="s">
        <v>199</v>
      </c>
      <c r="C20" s="524">
        <v>0</v>
      </c>
      <c r="D20" s="447"/>
      <c r="E20" s="447"/>
      <c r="F20" s="447"/>
      <c r="G20" s="447"/>
    </row>
    <row r="21" spans="1:7" s="389" customFormat="1" ht="31.2" hidden="1" x14ac:dyDescent="0.3">
      <c r="A21" s="441" t="s">
        <v>178</v>
      </c>
      <c r="B21" s="442" t="s">
        <v>179</v>
      </c>
      <c r="C21" s="515">
        <f>C22</f>
        <v>0</v>
      </c>
      <c r="D21" s="447"/>
      <c r="E21" s="447"/>
      <c r="F21" s="447"/>
      <c r="G21" s="447"/>
    </row>
    <row r="22" spans="1:7" s="389" customFormat="1" ht="31.2" hidden="1" x14ac:dyDescent="0.3">
      <c r="A22" s="441" t="s">
        <v>200</v>
      </c>
      <c r="B22" s="442" t="s">
        <v>201</v>
      </c>
      <c r="C22" s="516">
        <v>0</v>
      </c>
      <c r="D22" s="447"/>
      <c r="E22" s="447"/>
      <c r="F22" s="447"/>
      <c r="G22" s="447"/>
    </row>
    <row r="23" spans="1:7" s="389" customFormat="1" ht="17.399999999999999" x14ac:dyDescent="0.3">
      <c r="A23" s="439" t="s">
        <v>180</v>
      </c>
      <c r="B23" s="440" t="s">
        <v>181</v>
      </c>
      <c r="C23" s="514">
        <f>C24+C28</f>
        <v>0</v>
      </c>
      <c r="D23" s="447"/>
      <c r="E23" s="525"/>
      <c r="F23" s="447"/>
      <c r="G23" s="447"/>
    </row>
    <row r="24" spans="1:7" s="389" customFormat="1" ht="17.399999999999999" x14ac:dyDescent="0.3">
      <c r="A24" s="441" t="s">
        <v>182</v>
      </c>
      <c r="B24" s="442" t="s">
        <v>183</v>
      </c>
      <c r="C24" s="514">
        <f>C25</f>
        <v>-2496610</v>
      </c>
      <c r="D24" s="447"/>
      <c r="E24" s="447"/>
      <c r="F24" s="447"/>
      <c r="G24" s="447"/>
    </row>
    <row r="25" spans="1:7" s="389" customFormat="1" ht="17.399999999999999" x14ac:dyDescent="0.3">
      <c r="A25" s="441" t="s">
        <v>184</v>
      </c>
      <c r="B25" s="442" t="s">
        <v>185</v>
      </c>
      <c r="C25" s="514">
        <f>C26</f>
        <v>-2496610</v>
      </c>
      <c r="D25" s="447"/>
      <c r="E25" s="447"/>
      <c r="F25" s="447"/>
      <c r="G25" s="447"/>
    </row>
    <row r="26" spans="1:7" s="389" customFormat="1" ht="17.399999999999999" x14ac:dyDescent="0.3">
      <c r="A26" s="441" t="s">
        <v>186</v>
      </c>
      <c r="B26" s="442" t="s">
        <v>187</v>
      </c>
      <c r="C26" s="514">
        <f>C27</f>
        <v>-2496610</v>
      </c>
      <c r="D26" s="447"/>
      <c r="E26" s="447"/>
      <c r="F26" s="447"/>
      <c r="G26" s="447"/>
    </row>
    <row r="27" spans="1:7" s="389" customFormat="1" ht="17.399999999999999" x14ac:dyDescent="0.3">
      <c r="A27" s="441" t="s">
        <v>202</v>
      </c>
      <c r="B27" s="442" t="s">
        <v>205</v>
      </c>
      <c r="C27" s="517">
        <f>-F12-C15-C20</f>
        <v>-2496610</v>
      </c>
      <c r="D27" s="447"/>
      <c r="E27" s="447"/>
      <c r="F27" s="447"/>
      <c r="G27" s="447"/>
    </row>
    <row r="28" spans="1:7" s="389" customFormat="1" ht="17.399999999999999" x14ac:dyDescent="0.3">
      <c r="A28" s="441" t="s">
        <v>188</v>
      </c>
      <c r="B28" s="442" t="s">
        <v>189</v>
      </c>
      <c r="C28" s="514">
        <f>C29</f>
        <v>2496610</v>
      </c>
      <c r="D28" s="447"/>
      <c r="E28" s="447"/>
      <c r="F28" s="447"/>
      <c r="G28" s="447"/>
    </row>
    <row r="29" spans="1:7" s="389" customFormat="1" ht="17.399999999999999" x14ac:dyDescent="0.3">
      <c r="A29" s="441" t="s">
        <v>190</v>
      </c>
      <c r="B29" s="442" t="s">
        <v>191</v>
      </c>
      <c r="C29" s="514">
        <f>C30</f>
        <v>2496610</v>
      </c>
      <c r="D29" s="447"/>
      <c r="E29" s="447"/>
      <c r="F29" s="447"/>
      <c r="G29" s="447"/>
    </row>
    <row r="30" spans="1:7" s="389" customFormat="1" ht="17.399999999999999" x14ac:dyDescent="0.3">
      <c r="A30" s="441" t="s">
        <v>192</v>
      </c>
      <c r="B30" s="442" t="s">
        <v>193</v>
      </c>
      <c r="C30" s="514">
        <f>C31</f>
        <v>2496610</v>
      </c>
      <c r="D30" s="447"/>
      <c r="E30" s="447"/>
      <c r="F30" s="447"/>
      <c r="G30" s="447"/>
    </row>
    <row r="31" spans="1:7" s="389" customFormat="1" ht="17.399999999999999" x14ac:dyDescent="0.3">
      <c r="A31" s="441" t="s">
        <v>203</v>
      </c>
      <c r="B31" s="442" t="s">
        <v>204</v>
      </c>
      <c r="C31" s="517">
        <f>G12+C17-C22</f>
        <v>2496610</v>
      </c>
      <c r="D31" s="447"/>
      <c r="E31" s="447"/>
      <c r="F31" s="447"/>
      <c r="G31" s="447"/>
    </row>
    <row r="32" spans="1:7" s="389" customFormat="1" ht="17.399999999999999" x14ac:dyDescent="0.3">
      <c r="A32" s="448"/>
      <c r="B32" s="449"/>
      <c r="C32" s="450"/>
      <c r="D32" s="447"/>
      <c r="E32" s="447"/>
      <c r="F32" s="447"/>
      <c r="G32" s="447"/>
    </row>
    <row r="33" spans="1:12" s="389" customFormat="1" ht="17.399999999999999" x14ac:dyDescent="0.3">
      <c r="A33" s="448"/>
      <c r="B33" s="449"/>
      <c r="C33" s="450"/>
      <c r="D33" s="447"/>
      <c r="E33" s="447"/>
      <c r="F33" s="447"/>
      <c r="G33" s="447"/>
    </row>
    <row r="34" spans="1:12" s="389" customFormat="1" ht="17.399999999999999" x14ac:dyDescent="0.3">
      <c r="A34" s="448"/>
      <c r="B34" s="449"/>
      <c r="C34" s="450"/>
      <c r="D34" s="447"/>
      <c r="E34" s="447"/>
      <c r="F34" s="447"/>
      <c r="G34" s="447"/>
    </row>
    <row r="35" spans="1:12" s="387" customFormat="1" ht="18" x14ac:dyDescent="0.35">
      <c r="A35" s="1158" t="s">
        <v>165</v>
      </c>
      <c r="B35" s="1158"/>
      <c r="C35" s="1158"/>
      <c r="D35" s="1158"/>
    </row>
    <row r="36" spans="1:12" s="387" customFormat="1" ht="18" x14ac:dyDescent="0.35">
      <c r="A36" s="1158" t="s">
        <v>628</v>
      </c>
      <c r="B36" s="1158"/>
      <c r="C36" s="1158"/>
      <c r="D36" s="1158"/>
    </row>
    <row r="37" spans="1:12" s="387" customFormat="1" ht="18" x14ac:dyDescent="0.35">
      <c r="A37" s="385"/>
      <c r="B37" s="1125"/>
      <c r="C37" s="410"/>
      <c r="D37" s="410"/>
    </row>
    <row r="38" spans="1:12" s="387" customFormat="1" ht="18" x14ac:dyDescent="0.35">
      <c r="A38" s="385"/>
      <c r="C38" s="1159" t="s">
        <v>450</v>
      </c>
      <c r="D38" s="1159"/>
      <c r="E38" s="1160">
        <v>2024</v>
      </c>
      <c r="F38" s="1160"/>
      <c r="G38" s="1160"/>
      <c r="H38" s="1160"/>
      <c r="I38" s="1160">
        <v>2025</v>
      </c>
      <c r="J38" s="1160"/>
      <c r="K38" s="1160"/>
      <c r="L38" s="1160"/>
    </row>
    <row r="39" spans="1:12" s="389" customFormat="1" ht="54" customHeight="1" x14ac:dyDescent="0.3">
      <c r="A39" s="388" t="s">
        <v>235</v>
      </c>
      <c r="B39" s="388" t="s">
        <v>312</v>
      </c>
      <c r="C39" s="411" t="s">
        <v>573</v>
      </c>
      <c r="D39" s="411" t="s">
        <v>624</v>
      </c>
      <c r="E39" s="434" t="s">
        <v>464</v>
      </c>
      <c r="F39" s="434" t="s">
        <v>465</v>
      </c>
      <c r="G39" s="434" t="s">
        <v>463</v>
      </c>
      <c r="H39" s="435" t="s">
        <v>151</v>
      </c>
      <c r="I39" s="434" t="s">
        <v>464</v>
      </c>
      <c r="J39" s="434" t="s">
        <v>465</v>
      </c>
      <c r="K39" s="434" t="s">
        <v>463</v>
      </c>
      <c r="L39" s="435" t="s">
        <v>151</v>
      </c>
    </row>
    <row r="40" spans="1:12" s="389" customFormat="1" ht="31.2" x14ac:dyDescent="0.3">
      <c r="A40" s="436" t="s">
        <v>166</v>
      </c>
      <c r="B40" s="437" t="s">
        <v>167</v>
      </c>
      <c r="C40" s="452">
        <f>C41+C46+C51</f>
        <v>0</v>
      </c>
      <c r="D40" s="452">
        <f>D41+D46+D51</f>
        <v>0</v>
      </c>
      <c r="E40" s="438">
        <f>+F40-G40</f>
        <v>0</v>
      </c>
      <c r="F40" s="438">
        <f>прил2!E14</f>
        <v>1163717</v>
      </c>
      <c r="G40" s="438">
        <f>прил4!J10</f>
        <v>1163717</v>
      </c>
      <c r="H40" s="451">
        <f>прил2!E15*15%</f>
        <v>122517</v>
      </c>
      <c r="I40" s="438">
        <f>+J40-K40</f>
        <v>0</v>
      </c>
      <c r="J40" s="438">
        <f>прил2!F14</f>
        <v>1163699</v>
      </c>
      <c r="K40" s="438">
        <f>прил4!K10</f>
        <v>1163699</v>
      </c>
      <c r="L40" s="451">
        <f>прил2!F15*15%</f>
        <v>124650.45</v>
      </c>
    </row>
    <row r="41" spans="1:12" s="389" customFormat="1" ht="17.399999999999999" hidden="1" x14ac:dyDescent="0.3">
      <c r="A41" s="439" t="s">
        <v>168</v>
      </c>
      <c r="B41" s="440" t="s">
        <v>169</v>
      </c>
      <c r="C41" s="452">
        <f>+C42+C44</f>
        <v>0</v>
      </c>
      <c r="D41" s="452">
        <f>+D42+D44</f>
        <v>0</v>
      </c>
      <c r="E41" s="447"/>
      <c r="F41" s="447"/>
      <c r="G41" s="447"/>
      <c r="I41" s="447"/>
      <c r="J41" s="447"/>
      <c r="K41" s="447"/>
    </row>
    <row r="42" spans="1:12" s="389" customFormat="1" ht="31.2" hidden="1" x14ac:dyDescent="0.3">
      <c r="A42" s="441" t="s">
        <v>170</v>
      </c>
      <c r="B42" s="442" t="s">
        <v>171</v>
      </c>
      <c r="C42" s="452">
        <f>+C43</f>
        <v>0</v>
      </c>
      <c r="D42" s="452">
        <f>+D43</f>
        <v>0</v>
      </c>
      <c r="E42" s="447"/>
      <c r="F42" s="447"/>
      <c r="G42" s="447"/>
      <c r="I42" s="447"/>
      <c r="J42" s="447"/>
      <c r="K42" s="447"/>
    </row>
    <row r="43" spans="1:12" s="389" customFormat="1" ht="31.2" hidden="1" x14ac:dyDescent="0.3">
      <c r="A43" s="441" t="s">
        <v>194</v>
      </c>
      <c r="B43" s="442" t="s">
        <v>195</v>
      </c>
      <c r="C43" s="453"/>
      <c r="D43" s="453"/>
      <c r="E43" s="447"/>
      <c r="F43" s="447"/>
      <c r="G43" s="447"/>
      <c r="I43" s="447"/>
      <c r="J43" s="447"/>
      <c r="K43" s="447"/>
    </row>
    <row r="44" spans="1:12" s="389" customFormat="1" ht="31.2" hidden="1" x14ac:dyDescent="0.3">
      <c r="A44" s="441" t="s">
        <v>172</v>
      </c>
      <c r="B44" s="442" t="s">
        <v>173</v>
      </c>
      <c r="C44" s="452">
        <f>+C45</f>
        <v>0</v>
      </c>
      <c r="D44" s="452">
        <f>+D45</f>
        <v>0</v>
      </c>
      <c r="E44" s="447"/>
      <c r="F44" s="447"/>
      <c r="G44" s="447"/>
      <c r="I44" s="447"/>
      <c r="J44" s="447"/>
      <c r="K44" s="447"/>
    </row>
    <row r="45" spans="1:12" s="389" customFormat="1" ht="31.2" hidden="1" x14ac:dyDescent="0.3">
      <c r="A45" s="441" t="s">
        <v>196</v>
      </c>
      <c r="B45" s="442" t="s">
        <v>197</v>
      </c>
      <c r="C45" s="454">
        <f>-прил1!C43</f>
        <v>0</v>
      </c>
      <c r="D45" s="454">
        <f>-C43</f>
        <v>0</v>
      </c>
      <c r="E45" s="447"/>
      <c r="F45" s="447"/>
      <c r="G45" s="447"/>
      <c r="I45" s="447"/>
      <c r="J45" s="447"/>
      <c r="K45" s="447"/>
    </row>
    <row r="46" spans="1:12" s="389" customFormat="1" ht="31.2" hidden="1" x14ac:dyDescent="0.3">
      <c r="A46" s="439" t="s">
        <v>174</v>
      </c>
      <c r="B46" s="440" t="s">
        <v>175</v>
      </c>
      <c r="C46" s="452">
        <f>+C47+C49</f>
        <v>0</v>
      </c>
      <c r="D46" s="452">
        <f>+D47+D49</f>
        <v>0</v>
      </c>
      <c r="E46" s="447"/>
      <c r="F46" s="447"/>
      <c r="G46" s="447"/>
      <c r="I46" s="447"/>
      <c r="J46" s="447"/>
      <c r="K46" s="447"/>
    </row>
    <row r="47" spans="1:12" s="389" customFormat="1" ht="31.2" hidden="1" x14ac:dyDescent="0.3">
      <c r="A47" s="441" t="s">
        <v>176</v>
      </c>
      <c r="B47" s="442" t="s">
        <v>177</v>
      </c>
      <c r="C47" s="452">
        <f>C48</f>
        <v>0</v>
      </c>
      <c r="D47" s="452">
        <f>D48</f>
        <v>0</v>
      </c>
      <c r="E47" s="447"/>
      <c r="F47" s="447"/>
      <c r="G47" s="447"/>
      <c r="I47" s="447"/>
      <c r="J47" s="447"/>
      <c r="K47" s="447"/>
    </row>
    <row r="48" spans="1:12" s="389" customFormat="1" ht="31.2" hidden="1" x14ac:dyDescent="0.3">
      <c r="A48" s="441" t="s">
        <v>198</v>
      </c>
      <c r="B48" s="442" t="s">
        <v>199</v>
      </c>
      <c r="C48" s="453"/>
      <c r="D48" s="453"/>
      <c r="E48" s="447"/>
      <c r="F48" s="447"/>
      <c r="G48" s="447"/>
      <c r="I48" s="447"/>
      <c r="J48" s="447"/>
      <c r="K48" s="447"/>
    </row>
    <row r="49" spans="1:11" s="389" customFormat="1" ht="31.2" hidden="1" x14ac:dyDescent="0.3">
      <c r="A49" s="441" t="s">
        <v>178</v>
      </c>
      <c r="B49" s="442" t="s">
        <v>179</v>
      </c>
      <c r="C49" s="452">
        <f>C50</f>
        <v>0</v>
      </c>
      <c r="D49" s="452">
        <f>D50</f>
        <v>0</v>
      </c>
      <c r="E49" s="447"/>
      <c r="F49" s="447"/>
      <c r="G49" s="447"/>
      <c r="I49" s="447"/>
      <c r="J49" s="447"/>
      <c r="K49" s="447"/>
    </row>
    <row r="50" spans="1:11" s="389" customFormat="1" ht="31.2" hidden="1" x14ac:dyDescent="0.3">
      <c r="A50" s="441" t="s">
        <v>200</v>
      </c>
      <c r="B50" s="442" t="s">
        <v>201</v>
      </c>
      <c r="C50" s="453"/>
      <c r="D50" s="453"/>
      <c r="E50" s="447"/>
      <c r="F50" s="447"/>
      <c r="G50" s="447"/>
      <c r="I50" s="447"/>
      <c r="J50" s="447"/>
      <c r="K50" s="447"/>
    </row>
    <row r="51" spans="1:11" s="389" customFormat="1" ht="17.399999999999999" x14ac:dyDescent="0.3">
      <c r="A51" s="439" t="s">
        <v>180</v>
      </c>
      <c r="B51" s="440" t="s">
        <v>181</v>
      </c>
      <c r="C51" s="452">
        <f>C52+C56</f>
        <v>0</v>
      </c>
      <c r="D51" s="452">
        <f>D52+D56</f>
        <v>0</v>
      </c>
      <c r="E51" s="447"/>
      <c r="F51" s="447"/>
      <c r="G51" s="447"/>
      <c r="I51" s="447"/>
      <c r="J51" s="447"/>
      <c r="K51" s="447"/>
    </row>
    <row r="52" spans="1:11" s="389" customFormat="1" ht="17.399999999999999" x14ac:dyDescent="0.3">
      <c r="A52" s="441" t="s">
        <v>182</v>
      </c>
      <c r="B52" s="442" t="s">
        <v>183</v>
      </c>
      <c r="C52" s="452">
        <f t="shared" ref="C52:D54" si="0">C53</f>
        <v>-1163717</v>
      </c>
      <c r="D52" s="452">
        <f t="shared" si="0"/>
        <v>-1163699</v>
      </c>
      <c r="E52" s="447"/>
      <c r="F52" s="447"/>
      <c r="G52" s="447"/>
      <c r="I52" s="447"/>
      <c r="J52" s="447"/>
      <c r="K52" s="447"/>
    </row>
    <row r="53" spans="1:11" s="389" customFormat="1" ht="17.399999999999999" x14ac:dyDescent="0.3">
      <c r="A53" s="441" t="s">
        <v>184</v>
      </c>
      <c r="B53" s="442" t="s">
        <v>185</v>
      </c>
      <c r="C53" s="452">
        <f t="shared" si="0"/>
        <v>-1163717</v>
      </c>
      <c r="D53" s="452">
        <f t="shared" si="0"/>
        <v>-1163699</v>
      </c>
      <c r="E53" s="447"/>
      <c r="F53" s="447"/>
      <c r="G53" s="447"/>
      <c r="I53" s="447"/>
      <c r="J53" s="447"/>
      <c r="K53" s="447"/>
    </row>
    <row r="54" spans="1:11" s="389" customFormat="1" ht="17.399999999999999" x14ac:dyDescent="0.3">
      <c r="A54" s="441" t="s">
        <v>186</v>
      </c>
      <c r="B54" s="442" t="s">
        <v>187</v>
      </c>
      <c r="C54" s="452">
        <f t="shared" si="0"/>
        <v>-1163717</v>
      </c>
      <c r="D54" s="452">
        <f t="shared" si="0"/>
        <v>-1163699</v>
      </c>
      <c r="E54" s="447"/>
      <c r="F54" s="447"/>
      <c r="G54" s="447"/>
      <c r="I54" s="447"/>
      <c r="J54" s="447"/>
      <c r="K54" s="447"/>
    </row>
    <row r="55" spans="1:11" s="389" customFormat="1" ht="17.399999999999999" x14ac:dyDescent="0.3">
      <c r="A55" s="441" t="s">
        <v>202</v>
      </c>
      <c r="B55" s="442" t="s">
        <v>205</v>
      </c>
      <c r="C55" s="454">
        <f>-F40-C43-C48</f>
        <v>-1163717</v>
      </c>
      <c r="D55" s="454">
        <f>-J40-D43-D48</f>
        <v>-1163699</v>
      </c>
      <c r="E55" s="447"/>
      <c r="F55" s="447"/>
      <c r="G55" s="447"/>
      <c r="I55" s="447"/>
      <c r="J55" s="447"/>
      <c r="K55" s="447"/>
    </row>
    <row r="56" spans="1:11" s="389" customFormat="1" ht="17.399999999999999" x14ac:dyDescent="0.3">
      <c r="A56" s="441" t="s">
        <v>188</v>
      </c>
      <c r="B56" s="442" t="s">
        <v>189</v>
      </c>
      <c r="C56" s="452">
        <f t="shared" ref="C56:D58" si="1">C57</f>
        <v>1163717</v>
      </c>
      <c r="D56" s="452">
        <f t="shared" si="1"/>
        <v>1163699</v>
      </c>
      <c r="E56" s="447"/>
      <c r="F56" s="447"/>
      <c r="G56" s="447"/>
      <c r="I56" s="447"/>
      <c r="J56" s="447"/>
      <c r="K56" s="447"/>
    </row>
    <row r="57" spans="1:11" s="389" customFormat="1" ht="17.399999999999999" x14ac:dyDescent="0.3">
      <c r="A57" s="441" t="s">
        <v>190</v>
      </c>
      <c r="B57" s="442" t="s">
        <v>191</v>
      </c>
      <c r="C57" s="452">
        <f t="shared" si="1"/>
        <v>1163717</v>
      </c>
      <c r="D57" s="452">
        <f t="shared" si="1"/>
        <v>1163699</v>
      </c>
      <c r="E57" s="447"/>
      <c r="F57" s="447"/>
      <c r="G57" s="447"/>
      <c r="I57" s="447"/>
      <c r="J57" s="447"/>
      <c r="K57" s="447"/>
    </row>
    <row r="58" spans="1:11" s="389" customFormat="1" ht="17.399999999999999" x14ac:dyDescent="0.3">
      <c r="A58" s="441" t="s">
        <v>192</v>
      </c>
      <c r="B58" s="442" t="s">
        <v>193</v>
      </c>
      <c r="C58" s="452">
        <f t="shared" si="1"/>
        <v>1163717</v>
      </c>
      <c r="D58" s="452">
        <f t="shared" si="1"/>
        <v>1163699</v>
      </c>
      <c r="E58" s="447"/>
      <c r="F58" s="447"/>
      <c r="G58" s="447"/>
      <c r="I58" s="447"/>
      <c r="J58" s="447"/>
      <c r="K58" s="447"/>
    </row>
    <row r="59" spans="1:11" s="389" customFormat="1" ht="17.399999999999999" x14ac:dyDescent="0.3">
      <c r="A59" s="441" t="s">
        <v>203</v>
      </c>
      <c r="B59" s="442" t="s">
        <v>204</v>
      </c>
      <c r="C59" s="454">
        <f>G40-C45+C50</f>
        <v>1163717</v>
      </c>
      <c r="D59" s="454">
        <f>K40-D45+D50</f>
        <v>1163699</v>
      </c>
      <c r="E59" s="447"/>
      <c r="F59" s="447"/>
      <c r="G59" s="447"/>
      <c r="I59" s="447"/>
      <c r="J59" s="447"/>
      <c r="K59" s="447"/>
    </row>
  </sheetData>
  <sheetProtection formatRows="0" autoFilter="0"/>
  <autoFilter ref="A11:C31" xr:uid="{00000000-0009-0000-0000-000000000000}"/>
  <mergeCells count="13">
    <mergeCell ref="A7:C7"/>
    <mergeCell ref="A8:C8"/>
    <mergeCell ref="A6:C6"/>
    <mergeCell ref="B1:D1"/>
    <mergeCell ref="A2:D2"/>
    <mergeCell ref="B3:D3"/>
    <mergeCell ref="B4:D4"/>
    <mergeCell ref="A5:D5"/>
    <mergeCell ref="A35:D35"/>
    <mergeCell ref="A36:D36"/>
    <mergeCell ref="C38:D38"/>
    <mergeCell ref="E38:H38"/>
    <mergeCell ref="I38:L38"/>
  </mergeCells>
  <phoneticPr fontId="37" type="noConversion"/>
  <printOptions horizontalCentered="1"/>
  <pageMargins left="0.55118110236220474" right="0.27559055118110237" top="0.41" bottom="0.24" header="0.26" footer="0.35"/>
  <pageSetup paperSize="9" scale="59" orientation="portrait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</sheetPr>
  <dimension ref="A1:H22"/>
  <sheetViews>
    <sheetView workbookViewId="0">
      <selection activeCell="G10" sqref="G10"/>
    </sheetView>
  </sheetViews>
  <sheetFormatPr defaultColWidth="9.109375" defaultRowHeight="14.4" x14ac:dyDescent="0.3"/>
  <cols>
    <col min="1" max="1" width="14.109375" style="390" customWidth="1"/>
    <col min="2" max="2" width="16" style="390" customWidth="1"/>
    <col min="3" max="3" width="16.6640625" style="390" customWidth="1"/>
    <col min="4" max="4" width="16.109375" style="390" customWidth="1"/>
    <col min="5" max="5" width="23.109375" style="390" customWidth="1"/>
    <col min="6" max="6" width="14.33203125" style="390" customWidth="1"/>
    <col min="7" max="7" width="25.109375" style="390" customWidth="1"/>
    <col min="8" max="16384" width="9.109375" style="390"/>
  </cols>
  <sheetData>
    <row r="1" spans="1:8" s="372" customFormat="1" ht="15.75" customHeight="1" x14ac:dyDescent="0.25">
      <c r="A1" s="1165" t="s">
        <v>654</v>
      </c>
      <c r="B1" s="1165"/>
      <c r="C1" s="1165"/>
      <c r="D1" s="1165"/>
      <c r="E1" s="1165"/>
      <c r="F1" s="1165"/>
      <c r="G1" s="1165"/>
      <c r="H1" s="383"/>
    </row>
    <row r="2" spans="1:8" s="372" customFormat="1" ht="15.75" customHeight="1" x14ac:dyDescent="0.25">
      <c r="A2" s="1165" t="s">
        <v>508</v>
      </c>
      <c r="B2" s="1165"/>
      <c r="C2" s="1165"/>
      <c r="D2" s="1165"/>
      <c r="E2" s="1165"/>
      <c r="F2" s="1165"/>
      <c r="G2" s="1165"/>
      <c r="H2" s="383"/>
    </row>
    <row r="3" spans="1:8" s="372" customFormat="1" ht="15.75" customHeight="1" x14ac:dyDescent="0.25">
      <c r="A3" s="1165" t="s">
        <v>625</v>
      </c>
      <c r="B3" s="1165"/>
      <c r="C3" s="1165"/>
      <c r="D3" s="1165"/>
      <c r="E3" s="1165"/>
      <c r="F3" s="1165"/>
      <c r="G3" s="1165"/>
      <c r="H3" s="383"/>
    </row>
    <row r="4" spans="1:8" s="373" customFormat="1" ht="16.5" customHeight="1" x14ac:dyDescent="0.3">
      <c r="A4" s="1182" t="s">
        <v>509</v>
      </c>
      <c r="B4" s="1182"/>
      <c r="C4" s="1182"/>
      <c r="D4" s="1182"/>
      <c r="E4" s="1182"/>
      <c r="F4" s="1182"/>
      <c r="G4" s="1182"/>
      <c r="H4" s="384"/>
    </row>
    <row r="5" spans="1:8" s="373" customFormat="1" ht="16.5" customHeight="1" x14ac:dyDescent="0.3">
      <c r="A5" s="1182" t="s">
        <v>626</v>
      </c>
      <c r="B5" s="1182"/>
      <c r="C5" s="1182"/>
      <c r="D5" s="1182"/>
      <c r="E5" s="1182"/>
      <c r="F5" s="1182"/>
      <c r="G5" s="1182"/>
      <c r="H5" s="384"/>
    </row>
    <row r="8" spans="1:8" ht="17.399999999999999" x14ac:dyDescent="0.3">
      <c r="A8" s="391"/>
      <c r="B8" s="1200" t="s">
        <v>213</v>
      </c>
      <c r="C8" s="1200"/>
      <c r="D8" s="1200"/>
      <c r="E8" s="1200"/>
      <c r="F8" s="1200"/>
    </row>
    <row r="9" spans="1:8" ht="17.399999999999999" x14ac:dyDescent="0.3">
      <c r="A9" s="1209" t="s">
        <v>643</v>
      </c>
      <c r="B9" s="1209"/>
      <c r="C9" s="1209"/>
      <c r="D9" s="1209"/>
      <c r="E9" s="1209"/>
      <c r="F9" s="1209"/>
      <c r="G9" s="1209"/>
    </row>
    <row r="10" spans="1:8" ht="15.6" x14ac:dyDescent="0.3">
      <c r="A10" s="402"/>
    </row>
    <row r="11" spans="1:8" ht="33" customHeight="1" x14ac:dyDescent="0.3">
      <c r="A11" s="1220" t="s">
        <v>577</v>
      </c>
      <c r="B11" s="1220"/>
      <c r="C11" s="1220"/>
      <c r="D11" s="1220"/>
      <c r="E11" s="1220"/>
      <c r="F11" s="1220"/>
      <c r="G11" s="1220"/>
    </row>
    <row r="12" spans="1:8" ht="15.6" x14ac:dyDescent="0.3">
      <c r="A12" s="399"/>
    </row>
    <row r="13" spans="1:8" ht="41.4" x14ac:dyDescent="0.3">
      <c r="A13" s="403"/>
      <c r="B13" s="873" t="s">
        <v>526</v>
      </c>
      <c r="C13" s="873" t="s">
        <v>214</v>
      </c>
      <c r="D13" s="873" t="s">
        <v>527</v>
      </c>
      <c r="E13" s="873" t="s">
        <v>528</v>
      </c>
      <c r="F13" s="873" t="s">
        <v>215</v>
      </c>
      <c r="G13" s="873" t="s">
        <v>529</v>
      </c>
    </row>
    <row r="14" spans="1:8" x14ac:dyDescent="0.3">
      <c r="A14" s="873">
        <v>1</v>
      </c>
      <c r="B14" s="873">
        <v>2</v>
      </c>
      <c r="C14" s="873">
        <v>3</v>
      </c>
      <c r="D14" s="873">
        <v>4</v>
      </c>
      <c r="E14" s="873">
        <v>5</v>
      </c>
      <c r="F14" s="873">
        <v>6</v>
      </c>
      <c r="G14" s="873">
        <v>7</v>
      </c>
    </row>
    <row r="15" spans="1:8" x14ac:dyDescent="0.3">
      <c r="A15" s="873"/>
      <c r="B15" s="873" t="s">
        <v>209</v>
      </c>
      <c r="C15" s="873" t="s">
        <v>209</v>
      </c>
      <c r="D15" s="885">
        <v>0</v>
      </c>
      <c r="E15" s="873" t="s">
        <v>209</v>
      </c>
      <c r="F15" s="873" t="s">
        <v>209</v>
      </c>
      <c r="G15" s="873" t="s">
        <v>209</v>
      </c>
    </row>
    <row r="16" spans="1:8" ht="15.6" x14ac:dyDescent="0.3">
      <c r="A16" s="880"/>
      <c r="B16" s="881" t="s">
        <v>39</v>
      </c>
      <c r="C16" s="882"/>
      <c r="D16" s="883">
        <v>0</v>
      </c>
      <c r="E16" s="882"/>
      <c r="F16" s="882"/>
      <c r="G16" s="882"/>
    </row>
    <row r="17" spans="1:7" ht="15.6" x14ac:dyDescent="0.3">
      <c r="A17" s="1221" t="s">
        <v>216</v>
      </c>
      <c r="B17" s="1221"/>
      <c r="C17" s="1221"/>
      <c r="D17" s="1221"/>
      <c r="E17" s="1221"/>
      <c r="F17" s="1221"/>
      <c r="G17" s="1221"/>
    </row>
    <row r="18" spans="1:7" ht="15.6" x14ac:dyDescent="0.3">
      <c r="A18" s="1222" t="s">
        <v>644</v>
      </c>
      <c r="B18" s="1222"/>
      <c r="C18" s="1222"/>
      <c r="D18" s="1222"/>
      <c r="E18" s="1222"/>
      <c r="F18" s="1222"/>
      <c r="G18" s="1222"/>
    </row>
    <row r="19" spans="1:7" ht="15.6" x14ac:dyDescent="0.3">
      <c r="A19" s="404" t="s">
        <v>217</v>
      </c>
    </row>
    <row r="20" spans="1:7" ht="62.25" customHeight="1" x14ac:dyDescent="0.3">
      <c r="A20" s="1223" t="s">
        <v>4</v>
      </c>
      <c r="B20" s="1223"/>
      <c r="C20" s="1223"/>
      <c r="D20" s="1224" t="s">
        <v>578</v>
      </c>
      <c r="E20" s="1226"/>
      <c r="F20" s="1224" t="s">
        <v>645</v>
      </c>
      <c r="G20" s="1226"/>
    </row>
    <row r="21" spans="1:7" ht="32.25" customHeight="1" x14ac:dyDescent="0.3">
      <c r="A21" s="1210" t="s">
        <v>218</v>
      </c>
      <c r="B21" s="1211"/>
      <c r="C21" s="1212"/>
      <c r="D21" s="1213">
        <v>0</v>
      </c>
      <c r="E21" s="1215"/>
      <c r="F21" s="1213">
        <v>0</v>
      </c>
      <c r="G21" s="1215"/>
    </row>
    <row r="22" spans="1:7" ht="15.6" x14ac:dyDescent="0.3">
      <c r="A22" s="1216" t="s">
        <v>531</v>
      </c>
      <c r="B22" s="1217"/>
      <c r="C22" s="1218"/>
      <c r="D22" s="1227"/>
      <c r="E22" s="1227"/>
      <c r="F22" s="1228"/>
      <c r="G22" s="1228"/>
    </row>
  </sheetData>
  <mergeCells count="19">
    <mergeCell ref="B8:F8"/>
    <mergeCell ref="A1:G1"/>
    <mergeCell ref="A2:G2"/>
    <mergeCell ref="A3:G3"/>
    <mergeCell ref="A4:G4"/>
    <mergeCell ref="A5:G5"/>
    <mergeCell ref="A9:G9"/>
    <mergeCell ref="A11:G11"/>
    <mergeCell ref="A17:G17"/>
    <mergeCell ref="A18:G18"/>
    <mergeCell ref="A20:C20"/>
    <mergeCell ref="D20:E20"/>
    <mergeCell ref="F20:G20"/>
    <mergeCell ref="A21:C21"/>
    <mergeCell ref="D21:E21"/>
    <mergeCell ref="F21:G21"/>
    <mergeCell ref="A22:C22"/>
    <mergeCell ref="D22:E22"/>
    <mergeCell ref="F22:G22"/>
  </mergeCells>
  <pageMargins left="0.7" right="0.7" top="0.75" bottom="0.75" header="0.3" footer="0.3"/>
  <pageSetup paperSize="9" scale="65" orientation="portrait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</sheetPr>
  <dimension ref="A1:AL15"/>
  <sheetViews>
    <sheetView zoomScale="78" zoomScaleNormal="78" workbookViewId="0">
      <selection activeCell="A2" sqref="A2:H2"/>
    </sheetView>
  </sheetViews>
  <sheetFormatPr defaultRowHeight="18" x14ac:dyDescent="0.35"/>
  <cols>
    <col min="1" max="1" width="90.109375" style="12" customWidth="1"/>
    <col min="2" max="2" width="12" style="10" customWidth="1"/>
    <col min="3" max="3" width="10.33203125" style="11" customWidth="1"/>
    <col min="4" max="4" width="9.33203125" style="22" customWidth="1"/>
    <col min="5" max="5" width="9.33203125" style="23" customWidth="1"/>
    <col min="6" max="7" width="18.88671875" style="23" customWidth="1"/>
    <col min="8" max="8" width="18.88671875" style="622" customWidth="1"/>
    <col min="9" max="9" width="9.109375" style="369"/>
    <col min="10" max="38" width="9.109375" style="1"/>
  </cols>
  <sheetData>
    <row r="1" spans="1:38" s="372" customFormat="1" ht="15.75" customHeight="1" x14ac:dyDescent="0.25">
      <c r="A1" s="1165" t="s">
        <v>655</v>
      </c>
      <c r="B1" s="1165"/>
      <c r="C1" s="1165"/>
      <c r="D1" s="1165"/>
      <c r="E1" s="1165"/>
      <c r="F1" s="1165"/>
      <c r="G1" s="1165"/>
      <c r="H1" s="1165"/>
    </row>
    <row r="2" spans="1:38" s="372" customFormat="1" ht="15.75" customHeight="1" x14ac:dyDescent="0.25">
      <c r="A2" s="1165" t="s">
        <v>127</v>
      </c>
      <c r="B2" s="1165"/>
      <c r="C2" s="1165"/>
      <c r="D2" s="1165"/>
      <c r="E2" s="1165"/>
      <c r="F2" s="1165"/>
      <c r="G2" s="1165"/>
      <c r="H2" s="1165"/>
    </row>
    <row r="3" spans="1:38" s="372" customFormat="1" ht="15.75" customHeight="1" x14ac:dyDescent="0.25">
      <c r="A3" s="1165" t="s">
        <v>625</v>
      </c>
      <c r="B3" s="1165"/>
      <c r="C3" s="1165"/>
      <c r="D3" s="1165"/>
      <c r="E3" s="1165"/>
      <c r="F3" s="1165"/>
      <c r="G3" s="1165"/>
      <c r="H3" s="1165"/>
    </row>
    <row r="4" spans="1:38" s="373" customFormat="1" ht="16.5" customHeight="1" x14ac:dyDescent="0.3">
      <c r="A4" s="1182" t="s">
        <v>128</v>
      </c>
      <c r="B4" s="1182"/>
      <c r="C4" s="1182"/>
      <c r="D4" s="1182"/>
      <c r="E4" s="1182"/>
      <c r="F4" s="1182"/>
      <c r="G4" s="1182"/>
      <c r="H4" s="1182"/>
    </row>
    <row r="5" spans="1:38" s="373" customFormat="1" ht="16.5" customHeight="1" x14ac:dyDescent="0.3">
      <c r="A5" s="1182" t="s">
        <v>626</v>
      </c>
      <c r="B5" s="1182"/>
      <c r="C5" s="1182"/>
      <c r="D5" s="1182"/>
      <c r="E5" s="1182"/>
      <c r="F5" s="1182"/>
      <c r="G5" s="1182"/>
      <c r="H5" s="1182"/>
    </row>
    <row r="6" spans="1:38" s="373" customFormat="1" ht="16.5" customHeight="1" x14ac:dyDescent="0.3">
      <c r="A6" s="1229"/>
      <c r="B6" s="1229"/>
      <c r="C6" s="1229"/>
      <c r="D6" s="1229"/>
      <c r="E6" s="1229"/>
      <c r="F6" s="1229"/>
      <c r="G6" s="1229"/>
      <c r="H6" s="1229"/>
    </row>
    <row r="7" spans="1:38" s="373" customFormat="1" ht="16.5" customHeight="1" x14ac:dyDescent="0.3">
      <c r="A7" s="584"/>
      <c r="B7" s="1229"/>
      <c r="C7" s="1229"/>
      <c r="D7" s="1229"/>
      <c r="E7" s="1229"/>
      <c r="F7" s="1229"/>
      <c r="G7" s="1229"/>
      <c r="H7" s="1229"/>
    </row>
    <row r="8" spans="1:38" s="373" customFormat="1" ht="112.5" customHeight="1" x14ac:dyDescent="0.3">
      <c r="A8" s="1230" t="s">
        <v>646</v>
      </c>
      <c r="B8" s="1230"/>
      <c r="C8" s="1230"/>
      <c r="D8" s="1230"/>
      <c r="E8" s="1230"/>
      <c r="F8" s="1230"/>
      <c r="G8" s="1230"/>
      <c r="H8" s="1230"/>
    </row>
    <row r="9" spans="1:38" s="8" customFormat="1" x14ac:dyDescent="0.25">
      <c r="A9" s="585"/>
      <c r="B9" s="376"/>
      <c r="C9" s="376"/>
      <c r="D9" s="376"/>
      <c r="E9" s="376"/>
      <c r="F9" s="376"/>
      <c r="G9" s="376"/>
      <c r="H9" s="586" t="s">
        <v>124</v>
      </c>
    </row>
    <row r="10" spans="1:38" s="54" customFormat="1" ht="54" customHeight="1" x14ac:dyDescent="0.45">
      <c r="A10" s="587" t="s">
        <v>312</v>
      </c>
      <c r="B10" s="588" t="s">
        <v>311</v>
      </c>
      <c r="C10" s="589"/>
      <c r="D10" s="19" t="s">
        <v>236</v>
      </c>
      <c r="E10" s="590" t="s">
        <v>237</v>
      </c>
      <c r="F10" s="591" t="s">
        <v>537</v>
      </c>
      <c r="G10" s="591" t="s">
        <v>573</v>
      </c>
      <c r="H10" s="591" t="s">
        <v>624</v>
      </c>
      <c r="I10" s="369"/>
      <c r="J10" s="53"/>
      <c r="K10" s="1231"/>
      <c r="L10" s="1231"/>
      <c r="M10" s="1231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</row>
    <row r="11" spans="1:38" s="228" customFormat="1" ht="18.600000000000001" x14ac:dyDescent="0.3">
      <c r="A11" s="592" t="s">
        <v>245</v>
      </c>
      <c r="B11" s="593"/>
      <c r="C11" s="594"/>
      <c r="D11" s="595"/>
      <c r="E11" s="593"/>
      <c r="F11" s="596">
        <f>+F12+F14</f>
        <v>42670</v>
      </c>
      <c r="G11" s="596">
        <f>+G12+G14</f>
        <v>42670</v>
      </c>
      <c r="H11" s="596">
        <f>+H12+H14</f>
        <v>42670</v>
      </c>
      <c r="I11" s="219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27"/>
      <c r="X11" s="227"/>
      <c r="Y11" s="227"/>
      <c r="Z11" s="227"/>
      <c r="AA11" s="227"/>
      <c r="AB11" s="227"/>
      <c r="AC11" s="227"/>
      <c r="AD11" s="227"/>
      <c r="AE11" s="227"/>
      <c r="AF11" s="227"/>
      <c r="AG11" s="227"/>
      <c r="AH11" s="227"/>
      <c r="AI11" s="227"/>
      <c r="AJ11" s="227"/>
      <c r="AK11" s="227"/>
      <c r="AL11" s="227"/>
    </row>
    <row r="12" spans="1:38" s="255" customFormat="1" ht="19.2" x14ac:dyDescent="0.3">
      <c r="A12" s="597" t="s">
        <v>381</v>
      </c>
      <c r="B12" s="598" t="s">
        <v>125</v>
      </c>
      <c r="C12" s="599" t="s">
        <v>9</v>
      </c>
      <c r="D12" s="600" t="s">
        <v>14</v>
      </c>
      <c r="E12" s="601" t="s">
        <v>14</v>
      </c>
      <c r="F12" s="602">
        <f>+F13</f>
        <v>36000</v>
      </c>
      <c r="G12" s="602">
        <f>+G13</f>
        <v>36000</v>
      </c>
      <c r="H12" s="602">
        <f>+H13</f>
        <v>36000</v>
      </c>
      <c r="I12" s="32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  <c r="W12" s="254"/>
      <c r="X12" s="254"/>
      <c r="Y12" s="254"/>
      <c r="Z12" s="254"/>
      <c r="AA12" s="254"/>
      <c r="AB12" s="254"/>
      <c r="AC12" s="254"/>
      <c r="AD12" s="254"/>
      <c r="AE12" s="254"/>
      <c r="AF12" s="254"/>
      <c r="AG12" s="254"/>
      <c r="AH12" s="254"/>
      <c r="AI12" s="254"/>
      <c r="AJ12" s="254"/>
      <c r="AK12" s="254"/>
      <c r="AL12" s="254"/>
    </row>
    <row r="13" spans="1:38" s="255" customFormat="1" ht="36" x14ac:dyDescent="0.3">
      <c r="A13" s="603" t="s">
        <v>459</v>
      </c>
      <c r="B13" s="604" t="s">
        <v>125</v>
      </c>
      <c r="C13" s="605" t="s">
        <v>20</v>
      </c>
      <c r="D13" s="606" t="s">
        <v>242</v>
      </c>
      <c r="E13" s="607" t="s">
        <v>254</v>
      </c>
      <c r="F13" s="608">
        <v>36000</v>
      </c>
      <c r="G13" s="609">
        <v>36000</v>
      </c>
      <c r="H13" s="609">
        <v>36000</v>
      </c>
      <c r="I13" s="32"/>
      <c r="J13" s="254"/>
      <c r="K13" s="254"/>
      <c r="L13" s="254"/>
      <c r="M13" s="254"/>
      <c r="N13" s="254"/>
      <c r="O13" s="254"/>
      <c r="P13" s="254"/>
      <c r="Q13" s="254"/>
      <c r="R13" s="254"/>
      <c r="S13" s="254"/>
      <c r="T13" s="254"/>
      <c r="U13" s="254"/>
      <c r="V13" s="254"/>
      <c r="W13" s="254"/>
      <c r="X13" s="254"/>
      <c r="Y13" s="254"/>
      <c r="Z13" s="254"/>
      <c r="AA13" s="254"/>
      <c r="AB13" s="254"/>
      <c r="AC13" s="254"/>
      <c r="AD13" s="254"/>
      <c r="AE13" s="254"/>
      <c r="AF13" s="254"/>
      <c r="AG13" s="254"/>
      <c r="AH13" s="254"/>
      <c r="AI13" s="254"/>
      <c r="AJ13" s="254"/>
      <c r="AK13" s="254"/>
      <c r="AL13" s="254"/>
    </row>
    <row r="14" spans="1:38" s="254" customFormat="1" ht="19.2" x14ac:dyDescent="0.3">
      <c r="A14" s="610" t="s">
        <v>392</v>
      </c>
      <c r="B14" s="611" t="s">
        <v>126</v>
      </c>
      <c r="C14" s="612" t="s">
        <v>9</v>
      </c>
      <c r="D14" s="613" t="s">
        <v>14</v>
      </c>
      <c r="E14" s="614" t="s">
        <v>14</v>
      </c>
      <c r="F14" s="615">
        <f>+F15</f>
        <v>6670</v>
      </c>
      <c r="G14" s="615">
        <f>+G15</f>
        <v>6670</v>
      </c>
      <c r="H14" s="615">
        <f>+H15</f>
        <v>6670</v>
      </c>
      <c r="I14" s="32"/>
    </row>
    <row r="15" spans="1:38" s="254" customFormat="1" ht="36" x14ac:dyDescent="0.3">
      <c r="A15" s="616" t="s">
        <v>150</v>
      </c>
      <c r="B15" s="617" t="s">
        <v>126</v>
      </c>
      <c r="C15" s="618" t="s">
        <v>121</v>
      </c>
      <c r="D15" s="619" t="s">
        <v>242</v>
      </c>
      <c r="E15" s="620" t="s">
        <v>254</v>
      </c>
      <c r="F15" s="621">
        <v>6670</v>
      </c>
      <c r="G15" s="621">
        <v>6670</v>
      </c>
      <c r="H15" s="621">
        <v>6670</v>
      </c>
      <c r="I15" s="32"/>
    </row>
  </sheetData>
  <mergeCells count="9">
    <mergeCell ref="B7:H7"/>
    <mergeCell ref="A8:H8"/>
    <mergeCell ref="K10:M10"/>
    <mergeCell ref="A1:H1"/>
    <mergeCell ref="A2:H2"/>
    <mergeCell ref="A3:H3"/>
    <mergeCell ref="A4:H4"/>
    <mergeCell ref="A5:H5"/>
    <mergeCell ref="A6:H6"/>
  </mergeCells>
  <phoneticPr fontId="21" type="noConversion"/>
  <pageMargins left="0.7" right="0.7" top="0.75" bottom="0.75" header="0.3" footer="0.3"/>
  <pageSetup paperSize="9" scale="44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18"/>
  <sheetViews>
    <sheetView workbookViewId="0">
      <selection activeCell="D6" sqref="D6"/>
    </sheetView>
  </sheetViews>
  <sheetFormatPr defaultRowHeight="14.4" x14ac:dyDescent="0.3"/>
  <cols>
    <col min="1" max="2" width="9.109375" style="946"/>
    <col min="3" max="6" width="16" style="946" customWidth="1"/>
    <col min="7" max="7" width="13.88671875" style="946" customWidth="1"/>
    <col min="8" max="9" width="9.109375" style="946"/>
    <col min="10" max="258" width="9.109375" style="947"/>
    <col min="259" max="262" width="16" style="947" customWidth="1"/>
    <col min="263" max="263" width="13.88671875" style="947" customWidth="1"/>
    <col min="264" max="514" width="9.109375" style="947"/>
    <col min="515" max="518" width="16" style="947" customWidth="1"/>
    <col min="519" max="519" width="13.88671875" style="947" customWidth="1"/>
    <col min="520" max="770" width="9.109375" style="947"/>
    <col min="771" max="774" width="16" style="947" customWidth="1"/>
    <col min="775" max="775" width="13.88671875" style="947" customWidth="1"/>
    <col min="776" max="1026" width="9.109375" style="947"/>
    <col min="1027" max="1030" width="16" style="947" customWidth="1"/>
    <col min="1031" max="1031" width="13.88671875" style="947" customWidth="1"/>
    <col min="1032" max="1282" width="9.109375" style="947"/>
    <col min="1283" max="1286" width="16" style="947" customWidth="1"/>
    <col min="1287" max="1287" width="13.88671875" style="947" customWidth="1"/>
    <col min="1288" max="1538" width="9.109375" style="947"/>
    <col min="1539" max="1542" width="16" style="947" customWidth="1"/>
    <col min="1543" max="1543" width="13.88671875" style="947" customWidth="1"/>
    <col min="1544" max="1794" width="9.109375" style="947"/>
    <col min="1795" max="1798" width="16" style="947" customWidth="1"/>
    <col min="1799" max="1799" width="13.88671875" style="947" customWidth="1"/>
    <col min="1800" max="2050" width="9.109375" style="947"/>
    <col min="2051" max="2054" width="16" style="947" customWidth="1"/>
    <col min="2055" max="2055" width="13.88671875" style="947" customWidth="1"/>
    <col min="2056" max="2306" width="9.109375" style="947"/>
    <col min="2307" max="2310" width="16" style="947" customWidth="1"/>
    <col min="2311" max="2311" width="13.88671875" style="947" customWidth="1"/>
    <col min="2312" max="2562" width="9.109375" style="947"/>
    <col min="2563" max="2566" width="16" style="947" customWidth="1"/>
    <col min="2567" max="2567" width="13.88671875" style="947" customWidth="1"/>
    <col min="2568" max="2818" width="9.109375" style="947"/>
    <col min="2819" max="2822" width="16" style="947" customWidth="1"/>
    <col min="2823" max="2823" width="13.88671875" style="947" customWidth="1"/>
    <col min="2824" max="3074" width="9.109375" style="947"/>
    <col min="3075" max="3078" width="16" style="947" customWidth="1"/>
    <col min="3079" max="3079" width="13.88671875" style="947" customWidth="1"/>
    <col min="3080" max="3330" width="9.109375" style="947"/>
    <col min="3331" max="3334" width="16" style="947" customWidth="1"/>
    <col min="3335" max="3335" width="13.88671875" style="947" customWidth="1"/>
    <col min="3336" max="3586" width="9.109375" style="947"/>
    <col min="3587" max="3590" width="16" style="947" customWidth="1"/>
    <col min="3591" max="3591" width="13.88671875" style="947" customWidth="1"/>
    <col min="3592" max="3842" width="9.109375" style="947"/>
    <col min="3843" max="3846" width="16" style="947" customWidth="1"/>
    <col min="3847" max="3847" width="13.88671875" style="947" customWidth="1"/>
    <col min="3848" max="4098" width="9.109375" style="947"/>
    <col min="4099" max="4102" width="16" style="947" customWidth="1"/>
    <col min="4103" max="4103" width="13.88671875" style="947" customWidth="1"/>
    <col min="4104" max="4354" width="9.109375" style="947"/>
    <col min="4355" max="4358" width="16" style="947" customWidth="1"/>
    <col min="4359" max="4359" width="13.88671875" style="947" customWidth="1"/>
    <col min="4360" max="4610" width="9.109375" style="947"/>
    <col min="4611" max="4614" width="16" style="947" customWidth="1"/>
    <col min="4615" max="4615" width="13.88671875" style="947" customWidth="1"/>
    <col min="4616" max="4866" width="9.109375" style="947"/>
    <col min="4867" max="4870" width="16" style="947" customWidth="1"/>
    <col min="4871" max="4871" width="13.88671875" style="947" customWidth="1"/>
    <col min="4872" max="5122" width="9.109375" style="947"/>
    <col min="5123" max="5126" width="16" style="947" customWidth="1"/>
    <col min="5127" max="5127" width="13.88671875" style="947" customWidth="1"/>
    <col min="5128" max="5378" width="9.109375" style="947"/>
    <col min="5379" max="5382" width="16" style="947" customWidth="1"/>
    <col min="5383" max="5383" width="13.88671875" style="947" customWidth="1"/>
    <col min="5384" max="5634" width="9.109375" style="947"/>
    <col min="5635" max="5638" width="16" style="947" customWidth="1"/>
    <col min="5639" max="5639" width="13.88671875" style="947" customWidth="1"/>
    <col min="5640" max="5890" width="9.109375" style="947"/>
    <col min="5891" max="5894" width="16" style="947" customWidth="1"/>
    <col min="5895" max="5895" width="13.88671875" style="947" customWidth="1"/>
    <col min="5896" max="6146" width="9.109375" style="947"/>
    <col min="6147" max="6150" width="16" style="947" customWidth="1"/>
    <col min="6151" max="6151" width="13.88671875" style="947" customWidth="1"/>
    <col min="6152" max="6402" width="9.109375" style="947"/>
    <col min="6403" max="6406" width="16" style="947" customWidth="1"/>
    <col min="6407" max="6407" width="13.88671875" style="947" customWidth="1"/>
    <col min="6408" max="6658" width="9.109375" style="947"/>
    <col min="6659" max="6662" width="16" style="947" customWidth="1"/>
    <col min="6663" max="6663" width="13.88671875" style="947" customWidth="1"/>
    <col min="6664" max="6914" width="9.109375" style="947"/>
    <col min="6915" max="6918" width="16" style="947" customWidth="1"/>
    <col min="6919" max="6919" width="13.88671875" style="947" customWidth="1"/>
    <col min="6920" max="7170" width="9.109375" style="947"/>
    <col min="7171" max="7174" width="16" style="947" customWidth="1"/>
    <col min="7175" max="7175" width="13.88671875" style="947" customWidth="1"/>
    <col min="7176" max="7426" width="9.109375" style="947"/>
    <col min="7427" max="7430" width="16" style="947" customWidth="1"/>
    <col min="7431" max="7431" width="13.88671875" style="947" customWidth="1"/>
    <col min="7432" max="7682" width="9.109375" style="947"/>
    <col min="7683" max="7686" width="16" style="947" customWidth="1"/>
    <col min="7687" max="7687" width="13.88671875" style="947" customWidth="1"/>
    <col min="7688" max="7938" width="9.109375" style="947"/>
    <col min="7939" max="7942" width="16" style="947" customWidth="1"/>
    <col min="7943" max="7943" width="13.88671875" style="947" customWidth="1"/>
    <col min="7944" max="8194" width="9.109375" style="947"/>
    <col min="8195" max="8198" width="16" style="947" customWidth="1"/>
    <col min="8199" max="8199" width="13.88671875" style="947" customWidth="1"/>
    <col min="8200" max="8450" width="9.109375" style="947"/>
    <col min="8451" max="8454" width="16" style="947" customWidth="1"/>
    <col min="8455" max="8455" width="13.88671875" style="947" customWidth="1"/>
    <col min="8456" max="8706" width="9.109375" style="947"/>
    <col min="8707" max="8710" width="16" style="947" customWidth="1"/>
    <col min="8711" max="8711" width="13.88671875" style="947" customWidth="1"/>
    <col min="8712" max="8962" width="9.109375" style="947"/>
    <col min="8963" max="8966" width="16" style="947" customWidth="1"/>
    <col min="8967" max="8967" width="13.88671875" style="947" customWidth="1"/>
    <col min="8968" max="9218" width="9.109375" style="947"/>
    <col min="9219" max="9222" width="16" style="947" customWidth="1"/>
    <col min="9223" max="9223" width="13.88671875" style="947" customWidth="1"/>
    <col min="9224" max="9474" width="9.109375" style="947"/>
    <col min="9475" max="9478" width="16" style="947" customWidth="1"/>
    <col min="9479" max="9479" width="13.88671875" style="947" customWidth="1"/>
    <col min="9480" max="9730" width="9.109375" style="947"/>
    <col min="9731" max="9734" width="16" style="947" customWidth="1"/>
    <col min="9735" max="9735" width="13.88671875" style="947" customWidth="1"/>
    <col min="9736" max="9986" width="9.109375" style="947"/>
    <col min="9987" max="9990" width="16" style="947" customWidth="1"/>
    <col min="9991" max="9991" width="13.88671875" style="947" customWidth="1"/>
    <col min="9992" max="10242" width="9.109375" style="947"/>
    <col min="10243" max="10246" width="16" style="947" customWidth="1"/>
    <col min="10247" max="10247" width="13.88671875" style="947" customWidth="1"/>
    <col min="10248" max="10498" width="9.109375" style="947"/>
    <col min="10499" max="10502" width="16" style="947" customWidth="1"/>
    <col min="10503" max="10503" width="13.88671875" style="947" customWidth="1"/>
    <col min="10504" max="10754" width="9.109375" style="947"/>
    <col min="10755" max="10758" width="16" style="947" customWidth="1"/>
    <col min="10759" max="10759" width="13.88671875" style="947" customWidth="1"/>
    <col min="10760" max="11010" width="9.109375" style="947"/>
    <col min="11011" max="11014" width="16" style="947" customWidth="1"/>
    <col min="11015" max="11015" width="13.88671875" style="947" customWidth="1"/>
    <col min="11016" max="11266" width="9.109375" style="947"/>
    <col min="11267" max="11270" width="16" style="947" customWidth="1"/>
    <col min="11271" max="11271" width="13.88671875" style="947" customWidth="1"/>
    <col min="11272" max="11522" width="9.109375" style="947"/>
    <col min="11523" max="11526" width="16" style="947" customWidth="1"/>
    <col min="11527" max="11527" width="13.88671875" style="947" customWidth="1"/>
    <col min="11528" max="11778" width="9.109375" style="947"/>
    <col min="11779" max="11782" width="16" style="947" customWidth="1"/>
    <col min="11783" max="11783" width="13.88671875" style="947" customWidth="1"/>
    <col min="11784" max="12034" width="9.109375" style="947"/>
    <col min="12035" max="12038" width="16" style="947" customWidth="1"/>
    <col min="12039" max="12039" width="13.88671875" style="947" customWidth="1"/>
    <col min="12040" max="12290" width="9.109375" style="947"/>
    <col min="12291" max="12294" width="16" style="947" customWidth="1"/>
    <col min="12295" max="12295" width="13.88671875" style="947" customWidth="1"/>
    <col min="12296" max="12546" width="9.109375" style="947"/>
    <col min="12547" max="12550" width="16" style="947" customWidth="1"/>
    <col min="12551" max="12551" width="13.88671875" style="947" customWidth="1"/>
    <col min="12552" max="12802" width="9.109375" style="947"/>
    <col min="12803" max="12806" width="16" style="947" customWidth="1"/>
    <col min="12807" max="12807" width="13.88671875" style="947" customWidth="1"/>
    <col min="12808" max="13058" width="9.109375" style="947"/>
    <col min="13059" max="13062" width="16" style="947" customWidth="1"/>
    <col min="13063" max="13063" width="13.88671875" style="947" customWidth="1"/>
    <col min="13064" max="13314" width="9.109375" style="947"/>
    <col min="13315" max="13318" width="16" style="947" customWidth="1"/>
    <col min="13319" max="13319" width="13.88671875" style="947" customWidth="1"/>
    <col min="13320" max="13570" width="9.109375" style="947"/>
    <col min="13571" max="13574" width="16" style="947" customWidth="1"/>
    <col min="13575" max="13575" width="13.88671875" style="947" customWidth="1"/>
    <col min="13576" max="13826" width="9.109375" style="947"/>
    <col min="13827" max="13830" width="16" style="947" customWidth="1"/>
    <col min="13831" max="13831" width="13.88671875" style="947" customWidth="1"/>
    <col min="13832" max="14082" width="9.109375" style="947"/>
    <col min="14083" max="14086" width="16" style="947" customWidth="1"/>
    <col min="14087" max="14087" width="13.88671875" style="947" customWidth="1"/>
    <col min="14088" max="14338" width="9.109375" style="947"/>
    <col min="14339" max="14342" width="16" style="947" customWidth="1"/>
    <col min="14343" max="14343" width="13.88671875" style="947" customWidth="1"/>
    <col min="14344" max="14594" width="9.109375" style="947"/>
    <col min="14595" max="14598" width="16" style="947" customWidth="1"/>
    <col min="14599" max="14599" width="13.88671875" style="947" customWidth="1"/>
    <col min="14600" max="14850" width="9.109375" style="947"/>
    <col min="14851" max="14854" width="16" style="947" customWidth="1"/>
    <col min="14855" max="14855" width="13.88671875" style="947" customWidth="1"/>
    <col min="14856" max="15106" width="9.109375" style="947"/>
    <col min="15107" max="15110" width="16" style="947" customWidth="1"/>
    <col min="15111" max="15111" width="13.88671875" style="947" customWidth="1"/>
    <col min="15112" max="15362" width="9.109375" style="947"/>
    <col min="15363" max="15366" width="16" style="947" customWidth="1"/>
    <col min="15367" max="15367" width="13.88671875" style="947" customWidth="1"/>
    <col min="15368" max="15618" width="9.109375" style="947"/>
    <col min="15619" max="15622" width="16" style="947" customWidth="1"/>
    <col min="15623" max="15623" width="13.88671875" style="947" customWidth="1"/>
    <col min="15624" max="15874" width="9.109375" style="947"/>
    <col min="15875" max="15878" width="16" style="947" customWidth="1"/>
    <col min="15879" max="15879" width="13.88671875" style="947" customWidth="1"/>
    <col min="15880" max="16130" width="9.109375" style="947"/>
    <col min="16131" max="16134" width="16" style="947" customWidth="1"/>
    <col min="16135" max="16135" width="13.88671875" style="947" customWidth="1"/>
    <col min="16136" max="16384" width="9.109375" style="947"/>
  </cols>
  <sheetData>
    <row r="1" spans="1:9" ht="15.6" x14ac:dyDescent="0.3">
      <c r="A1" s="945"/>
    </row>
    <row r="2" spans="1:9" ht="31.5" customHeight="1" x14ac:dyDescent="0.3">
      <c r="A2" s="1241" t="s">
        <v>548</v>
      </c>
      <c r="B2" s="1241"/>
      <c r="C2" s="1241"/>
      <c r="D2" s="1241"/>
      <c r="E2" s="1241"/>
      <c r="F2" s="1241"/>
    </row>
    <row r="3" spans="1:9" ht="15.6" x14ac:dyDescent="0.3">
      <c r="A3" s="948"/>
    </row>
    <row r="4" spans="1:9" ht="15.6" x14ac:dyDescent="0.3">
      <c r="A4" s="949"/>
      <c r="F4" s="950" t="s">
        <v>124</v>
      </c>
    </row>
    <row r="5" spans="1:9" s="954" customFormat="1" ht="15.6" x14ac:dyDescent="0.3">
      <c r="A5" s="1232" t="s">
        <v>549</v>
      </c>
      <c r="B5" s="1233"/>
      <c r="C5" s="951" t="s">
        <v>550</v>
      </c>
      <c r="D5" s="952" t="s">
        <v>551</v>
      </c>
      <c r="E5" s="953" t="s">
        <v>552</v>
      </c>
      <c r="F5" s="953" t="s">
        <v>553</v>
      </c>
    </row>
    <row r="6" spans="1:9" s="957" customFormat="1" ht="66" customHeight="1" x14ac:dyDescent="0.3">
      <c r="A6" s="1234"/>
      <c r="B6" s="1235"/>
      <c r="C6" s="955" t="s">
        <v>554</v>
      </c>
      <c r="D6" s="956" t="s">
        <v>555</v>
      </c>
      <c r="E6" s="955" t="s">
        <v>556</v>
      </c>
      <c r="F6" s="955" t="s">
        <v>557</v>
      </c>
    </row>
    <row r="7" spans="1:9" ht="15.6" x14ac:dyDescent="0.3">
      <c r="A7" s="1239" t="s">
        <v>558</v>
      </c>
      <c r="B7" s="1239"/>
      <c r="C7" s="958">
        <f>D7+E7-F7</f>
        <v>0</v>
      </c>
      <c r="D7" s="959">
        <v>0</v>
      </c>
      <c r="E7" s="959">
        <f>[1]прил1!C19</f>
        <v>0</v>
      </c>
      <c r="F7" s="959">
        <v>0</v>
      </c>
    </row>
    <row r="8" spans="1:9" ht="15.6" x14ac:dyDescent="0.3">
      <c r="A8" s="1239" t="s">
        <v>580</v>
      </c>
      <c r="B8" s="1239"/>
      <c r="C8" s="958">
        <f>D8+E8-F8</f>
        <v>0</v>
      </c>
      <c r="D8" s="959">
        <f>D7+E7-F7</f>
        <v>0</v>
      </c>
      <c r="E8" s="960">
        <v>0</v>
      </c>
      <c r="F8" s="960">
        <f>[1]прил2!C23*(-1)</f>
        <v>0</v>
      </c>
    </row>
    <row r="9" spans="1:9" ht="15.6" x14ac:dyDescent="0.3">
      <c r="A9" s="1239" t="s">
        <v>656</v>
      </c>
      <c r="B9" s="1239"/>
      <c r="C9" s="958">
        <f>D9+E9-F9</f>
        <v>0</v>
      </c>
      <c r="D9" s="959">
        <f>D8+E8-F8</f>
        <v>0</v>
      </c>
      <c r="E9" s="960">
        <v>0</v>
      </c>
      <c r="F9" s="960">
        <f>[1]прил2!D22*(-1)</f>
        <v>0</v>
      </c>
    </row>
    <row r="10" spans="1:9" ht="15.6" x14ac:dyDescent="0.3">
      <c r="A10" s="949"/>
    </row>
    <row r="11" spans="1:9" s="962" customFormat="1" ht="35.25" customHeight="1" x14ac:dyDescent="0.3">
      <c r="A11" s="1240" t="s">
        <v>559</v>
      </c>
      <c r="B11" s="1240"/>
      <c r="C11" s="1240"/>
      <c r="D11" s="1240"/>
      <c r="E11" s="1240"/>
      <c r="F11" s="1240"/>
      <c r="G11" s="961"/>
      <c r="H11" s="961"/>
      <c r="I11" s="961"/>
    </row>
    <row r="12" spans="1:9" ht="15.6" x14ac:dyDescent="0.3">
      <c r="A12" s="948"/>
    </row>
    <row r="13" spans="1:9" ht="18" x14ac:dyDescent="0.3">
      <c r="A13" s="1232" t="s">
        <v>549</v>
      </c>
      <c r="B13" s="1233"/>
      <c r="C13" s="951" t="s">
        <v>560</v>
      </c>
      <c r="D13" s="952" t="s">
        <v>561</v>
      </c>
      <c r="E13" s="953" t="s">
        <v>562</v>
      </c>
      <c r="F13" s="953" t="s">
        <v>563</v>
      </c>
      <c r="G13" s="1236" t="s">
        <v>564</v>
      </c>
    </row>
    <row r="14" spans="1:9" ht="81.599999999999994" x14ac:dyDescent="0.3">
      <c r="A14" s="1234"/>
      <c r="B14" s="1235"/>
      <c r="C14" s="955" t="s">
        <v>565</v>
      </c>
      <c r="D14" s="956" t="s">
        <v>566</v>
      </c>
      <c r="E14" s="955" t="s">
        <v>567</v>
      </c>
      <c r="F14" s="955" t="s">
        <v>568</v>
      </c>
      <c r="G14" s="1236"/>
    </row>
    <row r="15" spans="1:9" ht="15.6" x14ac:dyDescent="0.3">
      <c r="A15" s="1237" t="s">
        <v>569</v>
      </c>
      <c r="B15" s="1238"/>
      <c r="C15" s="958">
        <f>(D15-E15-F15)*50%</f>
        <v>401903</v>
      </c>
      <c r="D15" s="963">
        <f>прил2!D14</f>
        <v>2496610</v>
      </c>
      <c r="E15" s="963">
        <f>прил2!D70</f>
        <v>1692804</v>
      </c>
      <c r="F15" s="963"/>
      <c r="G15" s="964">
        <f>ROUND((D15-E15-F15)*5%,0)</f>
        <v>40190</v>
      </c>
    </row>
    <row r="16" spans="1:9" ht="15.6" x14ac:dyDescent="0.3">
      <c r="A16" s="1239" t="s">
        <v>579</v>
      </c>
      <c r="B16" s="1239"/>
      <c r="C16" s="958">
        <f>(D16-E16-F16)*50%</f>
        <v>408390</v>
      </c>
      <c r="D16" s="963">
        <f>прил2!E14</f>
        <v>1163717</v>
      </c>
      <c r="E16" s="963">
        <f>прил2!E70</f>
        <v>346937</v>
      </c>
      <c r="F16" s="963"/>
      <c r="G16" s="964">
        <f>ROUND((D16-E16-F16)*5%,0)</f>
        <v>40839</v>
      </c>
    </row>
    <row r="17" spans="1:7" ht="15.6" x14ac:dyDescent="0.3">
      <c r="A17" s="1239" t="s">
        <v>657</v>
      </c>
      <c r="B17" s="1239"/>
      <c r="C17" s="958">
        <f>(D17-E17-F17)*50%</f>
        <v>415501.5</v>
      </c>
      <c r="D17" s="963">
        <f>прил2!F14</f>
        <v>1163699</v>
      </c>
      <c r="E17" s="963">
        <f>прил2!F70</f>
        <v>332696</v>
      </c>
      <c r="F17" s="963"/>
      <c r="G17" s="964">
        <f>ROUND((D17-E17-F17)*5%,0)</f>
        <v>41550</v>
      </c>
    </row>
    <row r="18" spans="1:7" ht="15.6" x14ac:dyDescent="0.3">
      <c r="A18" s="948"/>
    </row>
  </sheetData>
  <mergeCells count="11">
    <mergeCell ref="A11:F11"/>
    <mergeCell ref="A2:F2"/>
    <mergeCell ref="A5:B6"/>
    <mergeCell ref="A7:B7"/>
    <mergeCell ref="A8:B8"/>
    <mergeCell ref="A9:B9"/>
    <mergeCell ref="A13:B14"/>
    <mergeCell ref="G13:G14"/>
    <mergeCell ref="A15:B15"/>
    <mergeCell ref="A16:B16"/>
    <mergeCell ref="A17:B17"/>
  </mergeCells>
  <pageMargins left="0.7" right="0.7" top="0.75" bottom="0.75" header="0.3" footer="0.3"/>
  <pageSetup paperSize="9" scale="9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>
    <tabColor rgb="FF3DFA0A"/>
  </sheetPr>
  <dimension ref="A1:AFY100"/>
  <sheetViews>
    <sheetView view="pageBreakPreview" topLeftCell="A13" zoomScale="70" zoomScaleNormal="70" zoomScaleSheetLayoutView="70" workbookViewId="0">
      <selection activeCell="L74" sqref="L74"/>
    </sheetView>
  </sheetViews>
  <sheetFormatPr defaultColWidth="9.109375" defaultRowHeight="18" x14ac:dyDescent="0.3"/>
  <cols>
    <col min="1" max="1" width="30.44140625" style="917" customWidth="1"/>
    <col min="2" max="2" width="86.33203125" style="918" customWidth="1"/>
    <col min="3" max="3" width="12.109375" style="918" hidden="1" customWidth="1"/>
    <col min="4" max="4" width="24" style="932" customWidth="1"/>
    <col min="5" max="6" width="21.77734375" style="838" customWidth="1"/>
    <col min="7" max="16384" width="9.109375" style="838"/>
  </cols>
  <sheetData>
    <row r="1" spans="1:6" x14ac:dyDescent="0.3">
      <c r="B1" s="1173" t="s">
        <v>649</v>
      </c>
      <c r="C1" s="1173"/>
      <c r="D1" s="1173"/>
      <c r="E1" s="1167"/>
      <c r="F1" s="1167"/>
    </row>
    <row r="2" spans="1:6" s="839" customFormat="1" ht="15.75" customHeight="1" x14ac:dyDescent="0.3">
      <c r="A2" s="1174" t="s">
        <v>508</v>
      </c>
      <c r="B2" s="1174"/>
      <c r="C2" s="1174"/>
      <c r="D2" s="1174"/>
      <c r="E2" s="1167"/>
      <c r="F2" s="1167"/>
    </row>
    <row r="3" spans="1:6" s="839" customFormat="1" ht="18.75" customHeight="1" x14ac:dyDescent="0.3">
      <c r="A3" s="1174" t="s">
        <v>625</v>
      </c>
      <c r="B3" s="1174"/>
      <c r="C3" s="1174"/>
      <c r="D3" s="1174"/>
      <c r="E3" s="1167"/>
      <c r="F3" s="1167"/>
    </row>
    <row r="4" spans="1:6" s="840" customFormat="1" ht="19.5" customHeight="1" x14ac:dyDescent="0.3">
      <c r="A4" s="1175" t="s">
        <v>509</v>
      </c>
      <c r="B4" s="1175"/>
      <c r="C4" s="1175"/>
      <c r="D4" s="1175"/>
      <c r="E4" s="1167"/>
      <c r="F4" s="1167"/>
    </row>
    <row r="5" spans="1:6" s="840" customFormat="1" x14ac:dyDescent="0.3">
      <c r="A5" s="1175" t="s">
        <v>626</v>
      </c>
      <c r="B5" s="1175"/>
      <c r="C5" s="1175"/>
      <c r="D5" s="1175"/>
      <c r="E5" s="1167"/>
      <c r="F5" s="1167"/>
    </row>
    <row r="6" spans="1:6" x14ac:dyDescent="0.3">
      <c r="B6" s="1162"/>
      <c r="C6" s="1163"/>
      <c r="D6" s="1163"/>
      <c r="E6" s="1167"/>
      <c r="F6" s="1167"/>
    </row>
    <row r="7" spans="1:6" ht="15.6" x14ac:dyDescent="0.3">
      <c r="A7" s="1170"/>
      <c r="B7" s="1171"/>
      <c r="C7" s="1172"/>
      <c r="D7" s="1171"/>
    </row>
    <row r="8" spans="1:6" x14ac:dyDescent="0.3">
      <c r="B8" s="1173"/>
      <c r="C8" s="1173"/>
      <c r="D8" s="1173"/>
    </row>
    <row r="10" spans="1:6" s="841" customFormat="1" ht="17.399999999999999" x14ac:dyDescent="0.3">
      <c r="A10" s="1166" t="s">
        <v>148</v>
      </c>
      <c r="B10" s="1166"/>
      <c r="C10" s="1166"/>
      <c r="D10" s="1166"/>
      <c r="E10" s="1167"/>
      <c r="F10" s="1167"/>
    </row>
    <row r="11" spans="1:6" s="841" customFormat="1" ht="17.399999999999999" x14ac:dyDescent="0.3">
      <c r="A11" s="1166" t="s">
        <v>630</v>
      </c>
      <c r="B11" s="1166"/>
      <c r="C11" s="1166"/>
      <c r="D11" s="1166"/>
      <c r="E11" s="1167"/>
      <c r="F11" s="1167"/>
    </row>
    <row r="12" spans="1:6" x14ac:dyDescent="0.3">
      <c r="D12" s="1168" t="s">
        <v>36</v>
      </c>
      <c r="E12" s="1169"/>
      <c r="F12" s="1169"/>
    </row>
    <row r="13" spans="1:6" s="842" customFormat="1" ht="54" x14ac:dyDescent="0.3">
      <c r="A13" s="540" t="s">
        <v>37</v>
      </c>
      <c r="B13" s="541" t="s">
        <v>404</v>
      </c>
      <c r="C13" s="542" t="s">
        <v>38</v>
      </c>
      <c r="D13" s="543" t="s">
        <v>536</v>
      </c>
      <c r="E13" s="543" t="s">
        <v>574</v>
      </c>
      <c r="F13" s="543" t="s">
        <v>629</v>
      </c>
    </row>
    <row r="14" spans="1:6" s="843" customFormat="1" ht="17.399999999999999" x14ac:dyDescent="0.3">
      <c r="A14" s="919"/>
      <c r="B14" s="919" t="s">
        <v>39</v>
      </c>
      <c r="C14" s="920"/>
      <c r="D14" s="741">
        <f>+D15+D70</f>
        <v>2496610</v>
      </c>
      <c r="E14" s="741">
        <f>+E15+E70</f>
        <v>1163717</v>
      </c>
      <c r="F14" s="741">
        <f t="shared" ref="F14" si="0">+F15+F70</f>
        <v>1163699</v>
      </c>
    </row>
    <row r="15" spans="1:6" s="844" customFormat="1" ht="17.399999999999999" x14ac:dyDescent="0.3">
      <c r="A15" s="921" t="s">
        <v>221</v>
      </c>
      <c r="B15" s="922" t="s">
        <v>405</v>
      </c>
      <c r="C15" s="923">
        <v>1</v>
      </c>
      <c r="D15" s="742">
        <f>D16+D21+D25+D33+D36+D44+D51+D59+D65</f>
        <v>803806</v>
      </c>
      <c r="E15" s="742">
        <f t="shared" ref="E15:F15" si="1">E16+E21+E25+E33+E36+E44+E51+E59+E65</f>
        <v>816780</v>
      </c>
      <c r="F15" s="742">
        <f t="shared" si="1"/>
        <v>831003</v>
      </c>
    </row>
    <row r="16" spans="1:6" s="845" customFormat="1" ht="17.399999999999999" x14ac:dyDescent="0.3">
      <c r="A16" s="924" t="s">
        <v>406</v>
      </c>
      <c r="B16" s="925" t="s">
        <v>407</v>
      </c>
      <c r="C16" s="924">
        <v>2</v>
      </c>
      <c r="D16" s="545">
        <f>+D17</f>
        <v>149212</v>
      </c>
      <c r="E16" s="545">
        <f t="shared" ref="E16:F16" si="2">+E17</f>
        <v>162186</v>
      </c>
      <c r="F16" s="545">
        <f t="shared" si="2"/>
        <v>176409</v>
      </c>
    </row>
    <row r="17" spans="1:6" x14ac:dyDescent="0.3">
      <c r="A17" s="847" t="s">
        <v>408</v>
      </c>
      <c r="B17" s="848" t="s">
        <v>409</v>
      </c>
      <c r="C17" s="847">
        <v>3</v>
      </c>
      <c r="D17" s="546">
        <f>SUM(D18:D20)</f>
        <v>149212</v>
      </c>
      <c r="E17" s="546">
        <f t="shared" ref="E17:F17" si="3">SUM(E18:E20)</f>
        <v>162186</v>
      </c>
      <c r="F17" s="546">
        <f t="shared" si="3"/>
        <v>176409</v>
      </c>
    </row>
    <row r="18" spans="1:6" ht="72" x14ac:dyDescent="0.3">
      <c r="A18" s="849" t="s">
        <v>410</v>
      </c>
      <c r="B18" s="850" t="s">
        <v>40</v>
      </c>
      <c r="C18" s="926">
        <v>4</v>
      </c>
      <c r="D18" s="526">
        <v>149123</v>
      </c>
      <c r="E18" s="526">
        <v>162097</v>
      </c>
      <c r="F18" s="526">
        <v>176320</v>
      </c>
    </row>
    <row r="19" spans="1:6" s="539" customFormat="1" ht="108" hidden="1" x14ac:dyDescent="0.3">
      <c r="A19" s="849" t="s">
        <v>41</v>
      </c>
      <c r="B19" s="850" t="s">
        <v>42</v>
      </c>
      <c r="C19" s="926">
        <v>4</v>
      </c>
      <c r="D19" s="547"/>
      <c r="E19" s="547"/>
      <c r="F19" s="547"/>
    </row>
    <row r="20" spans="1:6" s="539" customFormat="1" ht="54" x14ac:dyDescent="0.3">
      <c r="A20" s="849" t="s">
        <v>462</v>
      </c>
      <c r="B20" s="850" t="s">
        <v>43</v>
      </c>
      <c r="C20" s="926">
        <v>4</v>
      </c>
      <c r="D20" s="527">
        <v>89</v>
      </c>
      <c r="E20" s="527">
        <v>89</v>
      </c>
      <c r="F20" s="527">
        <v>89</v>
      </c>
    </row>
    <row r="21" spans="1:6" s="845" customFormat="1" ht="17.399999999999999" hidden="1" x14ac:dyDescent="0.3">
      <c r="A21" s="924" t="s">
        <v>44</v>
      </c>
      <c r="B21" s="894" t="s">
        <v>153</v>
      </c>
      <c r="C21" s="924">
        <v>2</v>
      </c>
      <c r="D21" s="545">
        <f>+D22</f>
        <v>0</v>
      </c>
      <c r="E21" s="545">
        <f t="shared" ref="E21:F21" si="4">+E22</f>
        <v>0</v>
      </c>
      <c r="F21" s="545">
        <f t="shared" si="4"/>
        <v>0</v>
      </c>
    </row>
    <row r="22" spans="1:6" hidden="1" x14ac:dyDescent="0.3">
      <c r="A22" s="847" t="s">
        <v>45</v>
      </c>
      <c r="B22" s="848" t="s">
        <v>154</v>
      </c>
      <c r="C22" s="847">
        <v>3</v>
      </c>
      <c r="D22" s="546">
        <f>SUM(D23:D24)</f>
        <v>0</v>
      </c>
      <c r="E22" s="546">
        <f t="shared" ref="E22:F22" si="5">SUM(E23:E24)</f>
        <v>0</v>
      </c>
      <c r="F22" s="546">
        <f t="shared" si="5"/>
        <v>0</v>
      </c>
    </row>
    <row r="23" spans="1:6" hidden="1" x14ac:dyDescent="0.3">
      <c r="A23" s="849" t="s">
        <v>46</v>
      </c>
      <c r="B23" s="850" t="s">
        <v>154</v>
      </c>
      <c r="C23" s="926">
        <v>4</v>
      </c>
      <c r="D23" s="527"/>
      <c r="E23" s="527"/>
      <c r="F23" s="527"/>
    </row>
    <row r="24" spans="1:6" s="539" customFormat="1" ht="36" hidden="1" x14ac:dyDescent="0.3">
      <c r="A24" s="849" t="s">
        <v>47</v>
      </c>
      <c r="B24" s="850" t="s">
        <v>48</v>
      </c>
      <c r="C24" s="926">
        <v>4</v>
      </c>
      <c r="D24" s="547"/>
      <c r="E24" s="547"/>
      <c r="F24" s="547"/>
    </row>
    <row r="25" spans="1:6" s="845" customFormat="1" ht="17.399999999999999" x14ac:dyDescent="0.3">
      <c r="A25" s="924" t="s">
        <v>222</v>
      </c>
      <c r="B25" s="894" t="s">
        <v>223</v>
      </c>
      <c r="C25" s="924">
        <v>2</v>
      </c>
      <c r="D25" s="545">
        <f>+D26+D28</f>
        <v>648734</v>
      </c>
      <c r="E25" s="545">
        <f t="shared" ref="E25:F25" si="6">+E26+E28</f>
        <v>648734</v>
      </c>
      <c r="F25" s="545">
        <f t="shared" si="6"/>
        <v>648734</v>
      </c>
    </row>
    <row r="26" spans="1:6" x14ac:dyDescent="0.3">
      <c r="A26" s="847" t="s">
        <v>224</v>
      </c>
      <c r="B26" s="848" t="s">
        <v>225</v>
      </c>
      <c r="C26" s="847">
        <v>3</v>
      </c>
      <c r="D26" s="546">
        <f>+D27</f>
        <v>15513</v>
      </c>
      <c r="E26" s="546">
        <f t="shared" ref="E26:F26" si="7">+E27</f>
        <v>15513</v>
      </c>
      <c r="F26" s="546">
        <f t="shared" si="7"/>
        <v>15513</v>
      </c>
    </row>
    <row r="27" spans="1:6" ht="54" x14ac:dyDescent="0.3">
      <c r="A27" s="849" t="s">
        <v>226</v>
      </c>
      <c r="B27" s="850" t="s">
        <v>451</v>
      </c>
      <c r="C27" s="926">
        <v>4</v>
      </c>
      <c r="D27" s="526">
        <v>15513</v>
      </c>
      <c r="E27" s="526">
        <v>15513</v>
      </c>
      <c r="F27" s="526">
        <v>15513</v>
      </c>
    </row>
    <row r="28" spans="1:6" x14ac:dyDescent="0.3">
      <c r="A28" s="847" t="s">
        <v>227</v>
      </c>
      <c r="B28" s="848" t="s">
        <v>228</v>
      </c>
      <c r="C28" s="847">
        <v>3</v>
      </c>
      <c r="D28" s="546">
        <f>+D29+D31</f>
        <v>633221</v>
      </c>
      <c r="E28" s="546">
        <f t="shared" ref="E28:F28" si="8">+E29+E31</f>
        <v>633221</v>
      </c>
      <c r="F28" s="546">
        <f t="shared" si="8"/>
        <v>633221</v>
      </c>
    </row>
    <row r="29" spans="1:6" x14ac:dyDescent="0.3">
      <c r="A29" s="990" t="s">
        <v>476</v>
      </c>
      <c r="B29" s="991" t="s">
        <v>477</v>
      </c>
      <c r="C29" s="926">
        <v>4</v>
      </c>
      <c r="D29" s="992">
        <f>+D30</f>
        <v>371031</v>
      </c>
      <c r="E29" s="992">
        <f t="shared" ref="E29:F29" si="9">+E30</f>
        <v>371031</v>
      </c>
      <c r="F29" s="992">
        <f t="shared" si="9"/>
        <v>371031</v>
      </c>
    </row>
    <row r="30" spans="1:6" ht="36" x14ac:dyDescent="0.3">
      <c r="A30" s="849" t="s">
        <v>453</v>
      </c>
      <c r="B30" s="850" t="s">
        <v>49</v>
      </c>
      <c r="C30" s="851">
        <v>5</v>
      </c>
      <c r="D30" s="526">
        <v>371031</v>
      </c>
      <c r="E30" s="526">
        <v>371031</v>
      </c>
      <c r="F30" s="526">
        <v>371031</v>
      </c>
    </row>
    <row r="31" spans="1:6" x14ac:dyDescent="0.3">
      <c r="A31" s="990" t="s">
        <v>478</v>
      </c>
      <c r="B31" s="991" t="s">
        <v>479</v>
      </c>
      <c r="C31" s="926">
        <v>4</v>
      </c>
      <c r="D31" s="992">
        <f>+D32</f>
        <v>262190</v>
      </c>
      <c r="E31" s="992">
        <f t="shared" ref="E31:F31" si="10">+E32</f>
        <v>262190</v>
      </c>
      <c r="F31" s="992">
        <f t="shared" si="10"/>
        <v>262190</v>
      </c>
    </row>
    <row r="32" spans="1:6" ht="36" x14ac:dyDescent="0.3">
      <c r="A32" s="849" t="s">
        <v>452</v>
      </c>
      <c r="B32" s="850" t="s">
        <v>480</v>
      </c>
      <c r="C32" s="851">
        <v>5</v>
      </c>
      <c r="D32" s="526">
        <v>262190</v>
      </c>
      <c r="E32" s="526">
        <v>262190</v>
      </c>
      <c r="F32" s="526">
        <v>262190</v>
      </c>
    </row>
    <row r="33" spans="1:857" s="845" customFormat="1" ht="17.399999999999999" hidden="1" x14ac:dyDescent="0.3">
      <c r="A33" s="924" t="s">
        <v>411</v>
      </c>
      <c r="B33" s="894" t="s">
        <v>412</v>
      </c>
      <c r="C33" s="924">
        <v>2</v>
      </c>
      <c r="D33" s="545">
        <f>+D34</f>
        <v>0</v>
      </c>
      <c r="E33" s="545">
        <f t="shared" ref="E33:F34" si="11">+E34</f>
        <v>0</v>
      </c>
      <c r="F33" s="545">
        <f t="shared" si="11"/>
        <v>0</v>
      </c>
    </row>
    <row r="34" spans="1:857" ht="54" hidden="1" x14ac:dyDescent="0.3">
      <c r="A34" s="847" t="s">
        <v>229</v>
      </c>
      <c r="B34" s="848" t="s">
        <v>230</v>
      </c>
      <c r="C34" s="847">
        <v>3</v>
      </c>
      <c r="D34" s="546">
        <f>+D35</f>
        <v>0</v>
      </c>
      <c r="E34" s="546">
        <f t="shared" si="11"/>
        <v>0</v>
      </c>
      <c r="F34" s="546">
        <f t="shared" si="11"/>
        <v>0</v>
      </c>
    </row>
    <row r="35" spans="1:857" ht="72" hidden="1" x14ac:dyDescent="0.3">
      <c r="A35" s="849" t="s">
        <v>231</v>
      </c>
      <c r="B35" s="850" t="s">
        <v>232</v>
      </c>
      <c r="C35" s="926">
        <v>4</v>
      </c>
      <c r="D35" s="547">
        <v>0</v>
      </c>
      <c r="E35" s="547">
        <v>0</v>
      </c>
      <c r="F35" s="547">
        <v>0</v>
      </c>
    </row>
    <row r="36" spans="1:857" s="845" customFormat="1" ht="52.2" hidden="1" x14ac:dyDescent="0.3">
      <c r="A36" s="924" t="s">
        <v>413</v>
      </c>
      <c r="B36" s="894" t="s">
        <v>233</v>
      </c>
      <c r="C36" s="924">
        <v>2</v>
      </c>
      <c r="D36" s="545">
        <f>+D37</f>
        <v>0</v>
      </c>
      <c r="E36" s="545">
        <f t="shared" ref="E36:F36" si="12">+E37</f>
        <v>0</v>
      </c>
      <c r="F36" s="545">
        <f t="shared" si="12"/>
        <v>0</v>
      </c>
    </row>
    <row r="37" spans="1:857" ht="90" hidden="1" x14ac:dyDescent="0.3">
      <c r="A37" s="847" t="s">
        <v>414</v>
      </c>
      <c r="B37" s="848" t="s">
        <v>6</v>
      </c>
      <c r="C37" s="847">
        <v>3</v>
      </c>
      <c r="D37" s="546">
        <f>+D38+D40+D42</f>
        <v>0</v>
      </c>
      <c r="E37" s="546">
        <f t="shared" ref="E37:F37" si="13">+E38+E40+E42</f>
        <v>0</v>
      </c>
      <c r="F37" s="546">
        <f t="shared" si="13"/>
        <v>0</v>
      </c>
    </row>
    <row r="38" spans="1:857" ht="72" hidden="1" x14ac:dyDescent="0.3">
      <c r="A38" s="990" t="s">
        <v>50</v>
      </c>
      <c r="B38" s="991" t="s">
        <v>7</v>
      </c>
      <c r="C38" s="926">
        <v>4</v>
      </c>
      <c r="D38" s="992">
        <f>+D39</f>
        <v>0</v>
      </c>
      <c r="E38" s="992">
        <f t="shared" ref="E38:F38" si="14">+E39</f>
        <v>0</v>
      </c>
      <c r="F38" s="992">
        <f t="shared" si="14"/>
        <v>0</v>
      </c>
    </row>
    <row r="39" spans="1:857" ht="72" hidden="1" x14ac:dyDescent="0.3">
      <c r="A39" s="849" t="s">
        <v>418</v>
      </c>
      <c r="B39" s="850" t="s">
        <v>51</v>
      </c>
      <c r="C39" s="851">
        <v>5</v>
      </c>
      <c r="D39" s="527"/>
      <c r="E39" s="527"/>
      <c r="F39" s="527"/>
    </row>
    <row r="40" spans="1:857" s="539" customFormat="1" ht="90" hidden="1" x14ac:dyDescent="0.3">
      <c r="A40" s="990" t="s">
        <v>52</v>
      </c>
      <c r="B40" s="991" t="s">
        <v>155</v>
      </c>
      <c r="C40" s="849">
        <v>4</v>
      </c>
      <c r="D40" s="992">
        <f>+D41</f>
        <v>0</v>
      </c>
      <c r="E40" s="992">
        <f t="shared" ref="E40:F40" si="15">+E41</f>
        <v>0</v>
      </c>
      <c r="F40" s="992">
        <f t="shared" si="15"/>
        <v>0</v>
      </c>
    </row>
    <row r="41" spans="1:857" s="539" customFormat="1" ht="72" hidden="1" x14ac:dyDescent="0.3">
      <c r="A41" s="849" t="s">
        <v>53</v>
      </c>
      <c r="B41" s="850" t="s">
        <v>54</v>
      </c>
      <c r="C41" s="851">
        <v>5</v>
      </c>
      <c r="D41" s="548"/>
      <c r="E41" s="548"/>
      <c r="F41" s="548"/>
    </row>
    <row r="42" spans="1:857" s="539" customFormat="1" ht="36" hidden="1" x14ac:dyDescent="0.3">
      <c r="A42" s="990" t="s">
        <v>55</v>
      </c>
      <c r="B42" s="991" t="s">
        <v>56</v>
      </c>
      <c r="C42" s="849">
        <v>4</v>
      </c>
      <c r="D42" s="992">
        <f>+D43</f>
        <v>0</v>
      </c>
      <c r="E42" s="992">
        <f t="shared" ref="E42:F42" si="16">+E43</f>
        <v>0</v>
      </c>
      <c r="F42" s="992">
        <f t="shared" si="16"/>
        <v>0</v>
      </c>
    </row>
    <row r="43" spans="1:857" s="539" customFormat="1" ht="36" hidden="1" x14ac:dyDescent="0.3">
      <c r="A43" s="849" t="s">
        <v>419</v>
      </c>
      <c r="B43" s="850" t="s">
        <v>466</v>
      </c>
      <c r="C43" s="851">
        <v>5</v>
      </c>
      <c r="D43" s="548"/>
      <c r="E43" s="548"/>
      <c r="F43" s="548"/>
    </row>
    <row r="44" spans="1:857" s="544" customFormat="1" ht="34.799999999999997" x14ac:dyDescent="0.3">
      <c r="A44" s="924" t="s">
        <v>57</v>
      </c>
      <c r="B44" s="894" t="s">
        <v>156</v>
      </c>
      <c r="C44" s="924">
        <v>2</v>
      </c>
      <c r="D44" s="545">
        <f>+D45+D48</f>
        <v>5860</v>
      </c>
      <c r="E44" s="545">
        <f t="shared" ref="E44:F44" si="17">+E45+E48</f>
        <v>5860</v>
      </c>
      <c r="F44" s="545">
        <f t="shared" si="17"/>
        <v>5860</v>
      </c>
    </row>
    <row r="45" spans="1:857" s="544" customFormat="1" x14ac:dyDescent="0.3">
      <c r="A45" s="847" t="s">
        <v>513</v>
      </c>
      <c r="B45" s="848" t="s">
        <v>514</v>
      </c>
      <c r="C45" s="546">
        <v>0</v>
      </c>
      <c r="D45" s="546">
        <f>+D46</f>
        <v>5860</v>
      </c>
      <c r="E45" s="546">
        <f t="shared" ref="E45:F46" si="18">+E46</f>
        <v>5860</v>
      </c>
      <c r="F45" s="546">
        <f t="shared" si="18"/>
        <v>5860</v>
      </c>
      <c r="G45" s="539"/>
      <c r="H45" s="539"/>
      <c r="I45" s="539"/>
      <c r="J45" s="539"/>
      <c r="K45" s="539"/>
      <c r="L45" s="539"/>
      <c r="M45" s="539"/>
      <c r="N45" s="539"/>
      <c r="O45" s="539"/>
      <c r="P45" s="539"/>
      <c r="Q45" s="539"/>
      <c r="R45" s="539"/>
      <c r="S45" s="539"/>
      <c r="T45" s="539"/>
      <c r="U45" s="539"/>
      <c r="V45" s="539"/>
      <c r="W45" s="539"/>
      <c r="X45" s="539"/>
      <c r="Y45" s="539"/>
      <c r="Z45" s="539"/>
      <c r="AA45" s="539"/>
      <c r="AB45" s="539"/>
      <c r="AC45" s="539"/>
      <c r="AD45" s="539"/>
      <c r="AE45" s="539"/>
      <c r="AF45" s="539"/>
      <c r="AG45" s="539"/>
      <c r="AH45" s="539"/>
      <c r="AI45" s="539"/>
      <c r="AJ45" s="539"/>
      <c r="AK45" s="539"/>
      <c r="AL45" s="539"/>
      <c r="AM45" s="539"/>
      <c r="AN45" s="539"/>
      <c r="AO45" s="539"/>
      <c r="AP45" s="539"/>
      <c r="AQ45" s="539"/>
      <c r="AR45" s="539"/>
      <c r="AS45" s="539"/>
      <c r="AT45" s="539"/>
      <c r="AU45" s="539"/>
      <c r="AV45" s="539"/>
      <c r="AW45" s="539"/>
      <c r="AX45" s="539"/>
      <c r="AY45" s="539"/>
      <c r="AZ45" s="539"/>
      <c r="BA45" s="539"/>
      <c r="BB45" s="539"/>
      <c r="BC45" s="539"/>
      <c r="BD45" s="539"/>
      <c r="BE45" s="539"/>
      <c r="BF45" s="539"/>
      <c r="BG45" s="539"/>
      <c r="BH45" s="539"/>
      <c r="BI45" s="539"/>
      <c r="BJ45" s="539"/>
      <c r="BK45" s="539"/>
      <c r="BL45" s="539"/>
      <c r="BM45" s="539"/>
      <c r="BN45" s="539"/>
      <c r="BO45" s="539"/>
      <c r="BP45" s="539"/>
      <c r="BQ45" s="539"/>
      <c r="BR45" s="539"/>
      <c r="BS45" s="539"/>
      <c r="BT45" s="539"/>
      <c r="BU45" s="539"/>
      <c r="BV45" s="539"/>
      <c r="BW45" s="539"/>
      <c r="BX45" s="539"/>
      <c r="BY45" s="539"/>
      <c r="BZ45" s="539"/>
      <c r="CA45" s="539"/>
      <c r="CB45" s="539"/>
      <c r="CC45" s="539"/>
      <c r="CD45" s="539"/>
      <c r="CE45" s="539"/>
      <c r="CF45" s="539"/>
      <c r="CG45" s="539"/>
      <c r="CH45" s="539"/>
      <c r="CI45" s="539"/>
      <c r="CJ45" s="539"/>
      <c r="CK45" s="539"/>
      <c r="CL45" s="539"/>
      <c r="CM45" s="539"/>
      <c r="CN45" s="539"/>
      <c r="CO45" s="539"/>
      <c r="CP45" s="539"/>
      <c r="CQ45" s="539"/>
      <c r="CR45" s="539"/>
      <c r="CS45" s="539"/>
      <c r="CT45" s="539"/>
      <c r="CU45" s="539"/>
      <c r="CV45" s="539"/>
      <c r="CW45" s="539"/>
      <c r="CX45" s="539"/>
      <c r="CY45" s="539"/>
      <c r="CZ45" s="539"/>
      <c r="DA45" s="539"/>
      <c r="DB45" s="539"/>
      <c r="DC45" s="539"/>
      <c r="DD45" s="539"/>
      <c r="DE45" s="539"/>
      <c r="DF45" s="539"/>
      <c r="DG45" s="539"/>
      <c r="DH45" s="539"/>
      <c r="DI45" s="539"/>
      <c r="DJ45" s="539"/>
      <c r="DK45" s="539"/>
      <c r="DL45" s="539"/>
      <c r="DM45" s="539"/>
      <c r="DN45" s="539"/>
      <c r="DO45" s="539"/>
      <c r="DP45" s="539"/>
      <c r="DQ45" s="539"/>
      <c r="DR45" s="539"/>
      <c r="DS45" s="539"/>
      <c r="DT45" s="539"/>
      <c r="DU45" s="539"/>
      <c r="DV45" s="539"/>
      <c r="DW45" s="539"/>
      <c r="DX45" s="539"/>
      <c r="DY45" s="539"/>
      <c r="DZ45" s="539"/>
      <c r="EA45" s="539"/>
      <c r="EB45" s="539"/>
      <c r="EC45" s="539"/>
      <c r="ED45" s="539"/>
      <c r="EE45" s="539"/>
      <c r="EF45" s="539"/>
      <c r="EG45" s="539"/>
      <c r="EH45" s="539"/>
      <c r="EI45" s="539"/>
      <c r="EJ45" s="539"/>
      <c r="EK45" s="539"/>
      <c r="EL45" s="539"/>
      <c r="EM45" s="539"/>
      <c r="EN45" s="539"/>
      <c r="EO45" s="539"/>
      <c r="EP45" s="539"/>
      <c r="EQ45" s="539"/>
      <c r="ER45" s="539"/>
      <c r="ES45" s="539"/>
      <c r="ET45" s="539"/>
      <c r="EU45" s="539"/>
      <c r="EV45" s="539"/>
      <c r="EW45" s="539"/>
      <c r="EX45" s="539"/>
      <c r="EY45" s="539"/>
      <c r="EZ45" s="539"/>
      <c r="FA45" s="539"/>
      <c r="FB45" s="539"/>
      <c r="FC45" s="539"/>
      <c r="FD45" s="539"/>
      <c r="FE45" s="539"/>
      <c r="FF45" s="539"/>
      <c r="FG45" s="539"/>
      <c r="FH45" s="539"/>
      <c r="FI45" s="539"/>
      <c r="FJ45" s="539"/>
      <c r="FK45" s="539"/>
      <c r="FL45" s="539"/>
      <c r="FM45" s="539"/>
      <c r="FN45" s="539"/>
      <c r="FO45" s="539"/>
      <c r="FP45" s="539"/>
      <c r="FQ45" s="539"/>
      <c r="FR45" s="539"/>
      <c r="FS45" s="539"/>
      <c r="FT45" s="539"/>
      <c r="FU45" s="539"/>
      <c r="FV45" s="539"/>
      <c r="FW45" s="539"/>
      <c r="FX45" s="539"/>
      <c r="FY45" s="539"/>
      <c r="FZ45" s="539"/>
      <c r="GA45" s="539"/>
      <c r="GB45" s="539"/>
      <c r="GC45" s="539"/>
      <c r="GD45" s="539"/>
      <c r="GE45" s="539"/>
      <c r="GF45" s="539"/>
      <c r="GG45" s="539"/>
      <c r="GH45" s="539"/>
      <c r="GI45" s="539"/>
      <c r="GJ45" s="539"/>
      <c r="GK45" s="539"/>
      <c r="GL45" s="539"/>
      <c r="GM45" s="539"/>
      <c r="GN45" s="539"/>
      <c r="GO45" s="539"/>
      <c r="GP45" s="539"/>
      <c r="GQ45" s="539"/>
      <c r="GR45" s="539"/>
      <c r="GS45" s="539"/>
      <c r="GT45" s="539"/>
      <c r="GU45" s="539"/>
      <c r="GV45" s="539"/>
      <c r="GW45" s="539"/>
      <c r="GX45" s="539"/>
      <c r="GY45" s="539"/>
      <c r="GZ45" s="539"/>
      <c r="HA45" s="539"/>
      <c r="HB45" s="539"/>
      <c r="HC45" s="539"/>
      <c r="HD45" s="539"/>
      <c r="HE45" s="539"/>
      <c r="HF45" s="539"/>
      <c r="HG45" s="539"/>
      <c r="HH45" s="539"/>
      <c r="HI45" s="539"/>
      <c r="HJ45" s="539"/>
      <c r="HK45" s="539"/>
      <c r="HL45" s="539"/>
      <c r="HM45" s="539"/>
      <c r="HN45" s="539"/>
      <c r="HO45" s="539"/>
      <c r="HP45" s="539"/>
      <c r="HQ45" s="539"/>
      <c r="HR45" s="539"/>
      <c r="HS45" s="539"/>
      <c r="HT45" s="539"/>
      <c r="HU45" s="539"/>
      <c r="HV45" s="539"/>
      <c r="HW45" s="539"/>
      <c r="HX45" s="539"/>
      <c r="HY45" s="539"/>
      <c r="HZ45" s="539"/>
      <c r="IA45" s="539"/>
      <c r="IB45" s="539"/>
      <c r="IC45" s="539"/>
      <c r="ID45" s="539"/>
      <c r="IE45" s="539"/>
      <c r="IF45" s="539"/>
      <c r="IG45" s="539"/>
      <c r="IH45" s="539"/>
      <c r="II45" s="539"/>
      <c r="IJ45" s="539"/>
      <c r="IK45" s="539"/>
      <c r="IL45" s="539"/>
      <c r="IM45" s="539"/>
      <c r="IN45" s="539"/>
      <c r="IO45" s="539"/>
      <c r="IP45" s="539"/>
      <c r="IQ45" s="539"/>
      <c r="IR45" s="539"/>
      <c r="IS45" s="539"/>
      <c r="IT45" s="539"/>
      <c r="IU45" s="539"/>
      <c r="IV45" s="539"/>
      <c r="IW45" s="539"/>
      <c r="IX45" s="539"/>
      <c r="IY45" s="539"/>
      <c r="IZ45" s="539"/>
      <c r="JA45" s="539"/>
      <c r="JB45" s="539"/>
      <c r="JC45" s="539"/>
      <c r="JD45" s="539"/>
      <c r="JE45" s="539"/>
      <c r="JF45" s="539"/>
      <c r="JG45" s="539"/>
      <c r="JH45" s="539"/>
      <c r="JI45" s="539"/>
      <c r="JJ45" s="539"/>
      <c r="JK45" s="539"/>
      <c r="JL45" s="539"/>
      <c r="JM45" s="539"/>
      <c r="JN45" s="539"/>
      <c r="JO45" s="539"/>
      <c r="JP45" s="539"/>
      <c r="JQ45" s="539"/>
      <c r="JR45" s="539"/>
      <c r="JS45" s="539"/>
      <c r="JT45" s="539"/>
      <c r="JU45" s="539"/>
      <c r="JV45" s="539"/>
      <c r="JW45" s="539"/>
      <c r="JX45" s="539"/>
      <c r="JY45" s="539"/>
      <c r="JZ45" s="539"/>
      <c r="KA45" s="539"/>
      <c r="KB45" s="539"/>
      <c r="KC45" s="539"/>
      <c r="KD45" s="539"/>
      <c r="KE45" s="539"/>
      <c r="KF45" s="539"/>
      <c r="KG45" s="539"/>
      <c r="KH45" s="539"/>
      <c r="KI45" s="539"/>
      <c r="KJ45" s="539"/>
      <c r="KK45" s="539"/>
      <c r="KL45" s="539"/>
      <c r="KM45" s="539"/>
      <c r="KN45" s="539"/>
      <c r="KO45" s="539"/>
      <c r="KP45" s="539"/>
      <c r="KQ45" s="539"/>
      <c r="KR45" s="539"/>
      <c r="KS45" s="539"/>
      <c r="KT45" s="539"/>
      <c r="KU45" s="539"/>
      <c r="KV45" s="539"/>
      <c r="KW45" s="539"/>
      <c r="KX45" s="539"/>
      <c r="KY45" s="539"/>
      <c r="KZ45" s="539"/>
      <c r="LA45" s="539"/>
      <c r="LB45" s="539"/>
      <c r="LC45" s="539"/>
      <c r="LD45" s="539"/>
      <c r="LE45" s="539"/>
      <c r="LF45" s="539"/>
      <c r="LG45" s="539"/>
      <c r="LH45" s="539"/>
      <c r="LI45" s="539"/>
      <c r="LJ45" s="539"/>
      <c r="LK45" s="539"/>
      <c r="LL45" s="539"/>
      <c r="LM45" s="539"/>
      <c r="LN45" s="539"/>
      <c r="LO45" s="539"/>
      <c r="LP45" s="539"/>
      <c r="LQ45" s="539"/>
      <c r="LR45" s="539"/>
      <c r="LS45" s="539"/>
      <c r="LT45" s="539"/>
      <c r="LU45" s="539"/>
      <c r="LV45" s="539"/>
      <c r="LW45" s="539"/>
      <c r="LX45" s="539"/>
      <c r="LY45" s="539"/>
      <c r="LZ45" s="539"/>
      <c r="MA45" s="539"/>
      <c r="MB45" s="539"/>
      <c r="MC45" s="539"/>
      <c r="MD45" s="539"/>
      <c r="ME45" s="539"/>
      <c r="MF45" s="539"/>
      <c r="MG45" s="539"/>
      <c r="MH45" s="539"/>
      <c r="MI45" s="539"/>
      <c r="MJ45" s="539"/>
      <c r="MK45" s="539"/>
      <c r="ML45" s="539"/>
      <c r="MM45" s="539"/>
      <c r="MN45" s="539"/>
      <c r="MO45" s="539"/>
      <c r="MP45" s="539"/>
      <c r="MQ45" s="539"/>
      <c r="MR45" s="539"/>
      <c r="MS45" s="539"/>
      <c r="MT45" s="539"/>
      <c r="MU45" s="539"/>
      <c r="MV45" s="539"/>
      <c r="MW45" s="539"/>
      <c r="MX45" s="539"/>
      <c r="MY45" s="539"/>
      <c r="MZ45" s="539"/>
      <c r="NA45" s="539"/>
      <c r="NB45" s="539"/>
      <c r="NC45" s="539"/>
      <c r="ND45" s="539"/>
      <c r="NE45" s="539"/>
      <c r="NF45" s="539"/>
      <c r="NG45" s="539"/>
      <c r="NH45" s="539"/>
      <c r="NI45" s="539"/>
      <c r="NJ45" s="539"/>
      <c r="NK45" s="539"/>
      <c r="NL45" s="539"/>
      <c r="NM45" s="539"/>
      <c r="NN45" s="539"/>
      <c r="NO45" s="539"/>
      <c r="NP45" s="539"/>
      <c r="NQ45" s="539"/>
      <c r="NR45" s="539"/>
      <c r="NS45" s="539"/>
      <c r="NT45" s="539"/>
      <c r="NU45" s="539"/>
      <c r="NV45" s="539"/>
      <c r="NW45" s="539"/>
      <c r="NX45" s="539"/>
      <c r="NY45" s="539"/>
      <c r="NZ45" s="539"/>
      <c r="OA45" s="539"/>
      <c r="OB45" s="539"/>
      <c r="OC45" s="539"/>
      <c r="OD45" s="539"/>
      <c r="OE45" s="539"/>
      <c r="OF45" s="539"/>
      <c r="OG45" s="539"/>
      <c r="OH45" s="539"/>
      <c r="OI45" s="539"/>
      <c r="OJ45" s="539"/>
      <c r="OK45" s="539"/>
      <c r="OL45" s="539"/>
      <c r="OM45" s="539"/>
      <c r="ON45" s="539"/>
      <c r="OO45" s="539"/>
      <c r="OP45" s="539"/>
      <c r="OQ45" s="539"/>
      <c r="OR45" s="539"/>
      <c r="OS45" s="539"/>
      <c r="OT45" s="539"/>
      <c r="OU45" s="539"/>
      <c r="OV45" s="539"/>
      <c r="OW45" s="539"/>
      <c r="OX45" s="539"/>
      <c r="OY45" s="539"/>
      <c r="OZ45" s="539"/>
      <c r="PA45" s="539"/>
      <c r="PB45" s="539"/>
      <c r="PC45" s="539"/>
      <c r="PD45" s="539"/>
      <c r="PE45" s="539"/>
      <c r="PF45" s="539"/>
      <c r="PG45" s="539"/>
      <c r="PH45" s="539"/>
      <c r="PI45" s="539"/>
      <c r="PJ45" s="539"/>
      <c r="PK45" s="539"/>
      <c r="PL45" s="539"/>
      <c r="PM45" s="539"/>
      <c r="PN45" s="539"/>
      <c r="PO45" s="539"/>
      <c r="PP45" s="539"/>
      <c r="PQ45" s="539"/>
      <c r="PR45" s="539"/>
      <c r="PS45" s="539"/>
      <c r="PT45" s="539"/>
      <c r="PU45" s="539"/>
      <c r="PV45" s="539"/>
      <c r="PW45" s="539"/>
      <c r="PX45" s="539"/>
      <c r="PY45" s="539"/>
      <c r="PZ45" s="539"/>
      <c r="QA45" s="539"/>
      <c r="QB45" s="539"/>
      <c r="QC45" s="539"/>
      <c r="QD45" s="539"/>
      <c r="QE45" s="539"/>
      <c r="QF45" s="539"/>
      <c r="QG45" s="539"/>
      <c r="QH45" s="539"/>
      <c r="QI45" s="539"/>
      <c r="QJ45" s="539"/>
      <c r="QK45" s="539"/>
      <c r="QL45" s="539"/>
      <c r="QM45" s="539"/>
      <c r="QN45" s="539"/>
      <c r="QO45" s="539"/>
      <c r="QP45" s="539"/>
      <c r="QQ45" s="539"/>
      <c r="QR45" s="539"/>
      <c r="QS45" s="539"/>
      <c r="QT45" s="539"/>
      <c r="QU45" s="539"/>
      <c r="QV45" s="539"/>
      <c r="QW45" s="539"/>
      <c r="QX45" s="539"/>
      <c r="QY45" s="539"/>
      <c r="QZ45" s="539"/>
      <c r="RA45" s="539"/>
      <c r="RB45" s="539"/>
      <c r="RC45" s="539"/>
      <c r="RD45" s="539"/>
      <c r="RE45" s="539"/>
      <c r="RF45" s="539"/>
      <c r="RG45" s="539"/>
      <c r="RH45" s="539"/>
      <c r="RI45" s="539"/>
      <c r="RJ45" s="539"/>
      <c r="RK45" s="539"/>
      <c r="RL45" s="539"/>
      <c r="RM45" s="539"/>
      <c r="RN45" s="539"/>
      <c r="RO45" s="539"/>
      <c r="RP45" s="539"/>
      <c r="RQ45" s="539"/>
      <c r="RR45" s="539"/>
      <c r="RS45" s="539"/>
      <c r="RT45" s="539"/>
      <c r="RU45" s="539"/>
      <c r="RV45" s="539"/>
      <c r="RW45" s="539"/>
      <c r="RX45" s="539"/>
      <c r="RY45" s="539"/>
      <c r="RZ45" s="539"/>
      <c r="SA45" s="539"/>
      <c r="SB45" s="539"/>
      <c r="SC45" s="539"/>
      <c r="SD45" s="539"/>
      <c r="SE45" s="539"/>
      <c r="SF45" s="539"/>
      <c r="SG45" s="539"/>
      <c r="SH45" s="539"/>
      <c r="SI45" s="539"/>
      <c r="SJ45" s="539"/>
      <c r="SK45" s="539"/>
      <c r="SL45" s="539"/>
      <c r="SM45" s="539"/>
      <c r="SN45" s="539"/>
      <c r="SO45" s="539"/>
      <c r="SP45" s="539"/>
      <c r="SQ45" s="539"/>
      <c r="SR45" s="539"/>
      <c r="SS45" s="539"/>
      <c r="ST45" s="539"/>
      <c r="SU45" s="539"/>
      <c r="SV45" s="539"/>
      <c r="SW45" s="539"/>
      <c r="SX45" s="539"/>
      <c r="SY45" s="539"/>
      <c r="SZ45" s="539"/>
      <c r="TA45" s="539"/>
      <c r="TB45" s="539"/>
      <c r="TC45" s="539"/>
      <c r="TD45" s="539"/>
      <c r="TE45" s="539"/>
      <c r="TF45" s="539"/>
      <c r="TG45" s="539"/>
      <c r="TH45" s="539"/>
      <c r="TI45" s="539"/>
      <c r="TJ45" s="539"/>
      <c r="TK45" s="539"/>
      <c r="TL45" s="539"/>
      <c r="TM45" s="539"/>
      <c r="TN45" s="539"/>
      <c r="TO45" s="539"/>
      <c r="TP45" s="539"/>
      <c r="TQ45" s="539"/>
      <c r="TR45" s="539"/>
      <c r="TS45" s="539"/>
      <c r="TT45" s="539"/>
      <c r="TU45" s="539"/>
      <c r="TV45" s="539"/>
      <c r="TW45" s="539"/>
      <c r="TX45" s="539"/>
      <c r="TY45" s="539"/>
      <c r="TZ45" s="539"/>
      <c r="UA45" s="539"/>
      <c r="UB45" s="539"/>
      <c r="UC45" s="539"/>
      <c r="UD45" s="539"/>
      <c r="UE45" s="539"/>
      <c r="UF45" s="539"/>
      <c r="UG45" s="539"/>
      <c r="UH45" s="539"/>
      <c r="UI45" s="539"/>
      <c r="UJ45" s="539"/>
      <c r="UK45" s="539"/>
      <c r="UL45" s="539"/>
      <c r="UM45" s="539"/>
      <c r="UN45" s="539"/>
      <c r="UO45" s="539"/>
      <c r="UP45" s="539"/>
      <c r="UQ45" s="539"/>
      <c r="UR45" s="539"/>
      <c r="US45" s="539"/>
      <c r="UT45" s="539"/>
      <c r="UU45" s="539"/>
      <c r="UV45" s="539"/>
      <c r="UW45" s="539"/>
      <c r="UX45" s="539"/>
      <c r="UY45" s="539"/>
      <c r="UZ45" s="539"/>
      <c r="VA45" s="539"/>
      <c r="VB45" s="539"/>
      <c r="VC45" s="539"/>
      <c r="VD45" s="539"/>
      <c r="VE45" s="539"/>
      <c r="VF45" s="539"/>
      <c r="VG45" s="539"/>
      <c r="VH45" s="539"/>
      <c r="VI45" s="539"/>
      <c r="VJ45" s="539"/>
      <c r="VK45" s="539"/>
      <c r="VL45" s="539"/>
      <c r="VM45" s="539"/>
      <c r="VN45" s="539"/>
      <c r="VO45" s="539"/>
      <c r="VP45" s="539"/>
      <c r="VQ45" s="539"/>
      <c r="VR45" s="539"/>
      <c r="VS45" s="539"/>
      <c r="VT45" s="539"/>
      <c r="VU45" s="539"/>
      <c r="VV45" s="539"/>
      <c r="VW45" s="539"/>
      <c r="VX45" s="539"/>
      <c r="VY45" s="539"/>
      <c r="VZ45" s="539"/>
      <c r="WA45" s="539"/>
      <c r="WB45" s="539"/>
      <c r="WC45" s="539"/>
      <c r="WD45" s="539"/>
      <c r="WE45" s="539"/>
      <c r="WF45" s="539"/>
      <c r="WG45" s="539"/>
      <c r="WH45" s="539"/>
      <c r="WI45" s="539"/>
      <c r="WJ45" s="539"/>
      <c r="WK45" s="539"/>
      <c r="WL45" s="539"/>
      <c r="WM45" s="539"/>
      <c r="WN45" s="539"/>
      <c r="WO45" s="539"/>
      <c r="WP45" s="539"/>
      <c r="WQ45" s="539"/>
      <c r="WR45" s="539"/>
      <c r="WS45" s="539"/>
      <c r="WT45" s="539"/>
      <c r="WU45" s="539"/>
      <c r="WV45" s="539"/>
      <c r="WW45" s="539"/>
      <c r="WX45" s="539"/>
      <c r="WY45" s="539"/>
      <c r="WZ45" s="539"/>
      <c r="XA45" s="539"/>
      <c r="XB45" s="539"/>
      <c r="XC45" s="539"/>
      <c r="XD45" s="539"/>
      <c r="XE45" s="539"/>
      <c r="XF45" s="539"/>
      <c r="XG45" s="539"/>
      <c r="XH45" s="539"/>
      <c r="XI45" s="539"/>
      <c r="XJ45" s="539"/>
      <c r="XK45" s="539"/>
      <c r="XL45" s="539"/>
      <c r="XM45" s="539"/>
      <c r="XN45" s="539"/>
      <c r="XO45" s="539"/>
      <c r="XP45" s="539"/>
      <c r="XQ45" s="539"/>
      <c r="XR45" s="539"/>
      <c r="XS45" s="539"/>
      <c r="XT45" s="539"/>
      <c r="XU45" s="539"/>
      <c r="XV45" s="539"/>
      <c r="XW45" s="539"/>
      <c r="XX45" s="539"/>
      <c r="XY45" s="539"/>
      <c r="XZ45" s="539"/>
      <c r="YA45" s="539"/>
      <c r="YB45" s="539"/>
      <c r="YC45" s="539"/>
      <c r="YD45" s="539"/>
      <c r="YE45" s="539"/>
      <c r="YF45" s="539"/>
      <c r="YG45" s="539"/>
      <c r="YH45" s="539"/>
      <c r="YI45" s="539"/>
      <c r="YJ45" s="539"/>
      <c r="YK45" s="539"/>
      <c r="YL45" s="539"/>
      <c r="YM45" s="539"/>
      <c r="YN45" s="539"/>
      <c r="YO45" s="539"/>
      <c r="YP45" s="539"/>
      <c r="YQ45" s="539"/>
      <c r="YR45" s="539"/>
      <c r="YS45" s="539"/>
      <c r="YT45" s="539"/>
      <c r="YU45" s="539"/>
      <c r="YV45" s="539"/>
      <c r="YW45" s="539"/>
      <c r="YX45" s="539"/>
      <c r="YY45" s="539"/>
      <c r="YZ45" s="539"/>
      <c r="ZA45" s="539"/>
      <c r="ZB45" s="539"/>
      <c r="ZC45" s="539"/>
      <c r="ZD45" s="539"/>
      <c r="ZE45" s="539"/>
      <c r="ZF45" s="539"/>
      <c r="ZG45" s="539"/>
      <c r="ZH45" s="539"/>
      <c r="ZI45" s="539"/>
      <c r="ZJ45" s="539"/>
      <c r="ZK45" s="539"/>
      <c r="ZL45" s="539"/>
      <c r="ZM45" s="539"/>
      <c r="ZN45" s="539"/>
      <c r="ZO45" s="539"/>
      <c r="ZP45" s="539"/>
      <c r="ZQ45" s="539"/>
      <c r="ZR45" s="539"/>
      <c r="ZS45" s="539"/>
      <c r="ZT45" s="539"/>
      <c r="ZU45" s="539"/>
      <c r="ZV45" s="539"/>
      <c r="ZW45" s="539"/>
      <c r="ZX45" s="539"/>
      <c r="ZY45" s="539"/>
      <c r="ZZ45" s="539"/>
      <c r="AAA45" s="539"/>
      <c r="AAB45" s="539"/>
      <c r="AAC45" s="539"/>
      <c r="AAD45" s="539"/>
      <c r="AAE45" s="539"/>
      <c r="AAF45" s="539"/>
      <c r="AAG45" s="539"/>
      <c r="AAH45" s="539"/>
      <c r="AAI45" s="539"/>
      <c r="AAJ45" s="539"/>
      <c r="AAK45" s="539"/>
      <c r="AAL45" s="539"/>
      <c r="AAM45" s="539"/>
      <c r="AAN45" s="539"/>
      <c r="AAO45" s="539"/>
      <c r="AAP45" s="539"/>
      <c r="AAQ45" s="539"/>
      <c r="AAR45" s="539"/>
      <c r="AAS45" s="539"/>
      <c r="AAT45" s="539"/>
      <c r="AAU45" s="539"/>
      <c r="AAV45" s="539"/>
      <c r="AAW45" s="539"/>
      <c r="AAX45" s="539"/>
      <c r="AAY45" s="539"/>
      <c r="AAZ45" s="539"/>
      <c r="ABA45" s="539"/>
      <c r="ABB45" s="539"/>
      <c r="ABC45" s="539"/>
      <c r="ABD45" s="539"/>
      <c r="ABE45" s="539"/>
      <c r="ABF45" s="539"/>
      <c r="ABG45" s="539"/>
      <c r="ABH45" s="539"/>
      <c r="ABI45" s="539"/>
      <c r="ABJ45" s="539"/>
      <c r="ABK45" s="539"/>
      <c r="ABL45" s="539"/>
      <c r="ABM45" s="539"/>
      <c r="ABN45" s="539"/>
      <c r="ABO45" s="539"/>
      <c r="ABP45" s="539"/>
      <c r="ABQ45" s="539"/>
      <c r="ABR45" s="539"/>
      <c r="ABS45" s="539"/>
      <c r="ABT45" s="539"/>
      <c r="ABU45" s="539"/>
      <c r="ABV45" s="539"/>
      <c r="ABW45" s="539"/>
      <c r="ABX45" s="539"/>
      <c r="ABY45" s="539"/>
      <c r="ABZ45" s="539"/>
      <c r="ACA45" s="539"/>
      <c r="ACB45" s="539"/>
      <c r="ACC45" s="539"/>
      <c r="ACD45" s="539"/>
      <c r="ACE45" s="539"/>
      <c r="ACF45" s="539"/>
      <c r="ACG45" s="539"/>
      <c r="ACH45" s="539"/>
      <c r="ACI45" s="539"/>
      <c r="ACJ45" s="539"/>
      <c r="ACK45" s="539"/>
      <c r="ACL45" s="539"/>
      <c r="ACM45" s="539"/>
      <c r="ACN45" s="539"/>
      <c r="ACO45" s="539"/>
      <c r="ACP45" s="539"/>
      <c r="ACQ45" s="539"/>
      <c r="ACR45" s="539"/>
      <c r="ACS45" s="539"/>
      <c r="ACT45" s="539"/>
      <c r="ACU45" s="539"/>
      <c r="ACV45" s="539"/>
      <c r="ACW45" s="539"/>
      <c r="ACX45" s="539"/>
      <c r="ACY45" s="539"/>
      <c r="ACZ45" s="539"/>
      <c r="ADA45" s="539"/>
      <c r="ADB45" s="539"/>
      <c r="ADC45" s="539"/>
      <c r="ADD45" s="539"/>
      <c r="ADE45" s="539"/>
      <c r="ADF45" s="539"/>
      <c r="ADG45" s="539"/>
      <c r="ADH45" s="539"/>
      <c r="ADI45" s="539"/>
      <c r="ADJ45" s="539"/>
      <c r="ADK45" s="539"/>
      <c r="ADL45" s="539"/>
      <c r="ADM45" s="539"/>
      <c r="ADN45" s="539"/>
      <c r="ADO45" s="539"/>
      <c r="ADP45" s="539"/>
      <c r="ADQ45" s="539"/>
      <c r="ADR45" s="539"/>
      <c r="ADS45" s="539"/>
      <c r="ADT45" s="539"/>
      <c r="ADU45" s="539"/>
      <c r="ADV45" s="539"/>
      <c r="ADW45" s="539"/>
      <c r="ADX45" s="539"/>
      <c r="ADY45" s="539"/>
      <c r="ADZ45" s="539"/>
      <c r="AEA45" s="539"/>
      <c r="AEB45" s="539"/>
      <c r="AEC45" s="539"/>
      <c r="AED45" s="539"/>
      <c r="AEE45" s="539"/>
      <c r="AEF45" s="539"/>
      <c r="AEG45" s="539"/>
      <c r="AEH45" s="539"/>
      <c r="AEI45" s="539"/>
      <c r="AEJ45" s="539"/>
      <c r="AEK45" s="539"/>
      <c r="AEL45" s="539"/>
      <c r="AEM45" s="539"/>
      <c r="AEN45" s="539"/>
      <c r="AEO45" s="539"/>
      <c r="AEP45" s="539"/>
      <c r="AEQ45" s="539"/>
      <c r="AER45" s="539"/>
      <c r="AES45" s="539"/>
      <c r="AET45" s="539"/>
      <c r="AEU45" s="539"/>
      <c r="AEV45" s="539"/>
      <c r="AEW45" s="539"/>
      <c r="AEX45" s="539"/>
      <c r="AEY45" s="539"/>
      <c r="AEZ45" s="539"/>
      <c r="AFA45" s="539"/>
      <c r="AFB45" s="539"/>
      <c r="AFC45" s="539"/>
      <c r="AFD45" s="539"/>
      <c r="AFE45" s="539"/>
      <c r="AFF45" s="539"/>
      <c r="AFG45" s="539"/>
      <c r="AFH45" s="539"/>
      <c r="AFI45" s="539"/>
      <c r="AFJ45" s="539"/>
      <c r="AFK45" s="539"/>
      <c r="AFL45" s="539"/>
      <c r="AFM45" s="539"/>
      <c r="AFN45" s="539"/>
      <c r="AFO45" s="539"/>
      <c r="AFP45" s="539"/>
      <c r="AFQ45" s="539"/>
      <c r="AFR45" s="539"/>
      <c r="AFS45" s="539"/>
      <c r="AFT45" s="539"/>
      <c r="AFU45" s="539"/>
      <c r="AFV45" s="539"/>
      <c r="AFW45" s="539"/>
      <c r="AFX45" s="539"/>
      <c r="AFY45" s="539"/>
    </row>
    <row r="46" spans="1:857" s="544" customFormat="1" x14ac:dyDescent="0.3">
      <c r="A46" s="990" t="s">
        <v>516</v>
      </c>
      <c r="B46" s="991" t="s">
        <v>515</v>
      </c>
      <c r="C46" s="743">
        <v>0</v>
      </c>
      <c r="D46" s="992">
        <f>+D47</f>
        <v>5860</v>
      </c>
      <c r="E46" s="992">
        <f t="shared" si="18"/>
        <v>5860</v>
      </c>
      <c r="F46" s="992">
        <f t="shared" si="18"/>
        <v>5860</v>
      </c>
      <c r="G46" s="539"/>
      <c r="H46" s="539"/>
      <c r="I46" s="539"/>
      <c r="J46" s="539"/>
      <c r="K46" s="539"/>
      <c r="L46" s="539"/>
      <c r="M46" s="539"/>
      <c r="N46" s="539"/>
      <c r="O46" s="539"/>
      <c r="P46" s="539"/>
      <c r="Q46" s="539"/>
      <c r="R46" s="539"/>
      <c r="S46" s="539"/>
      <c r="T46" s="539"/>
      <c r="U46" s="539"/>
      <c r="V46" s="539"/>
      <c r="W46" s="539"/>
      <c r="X46" s="539"/>
      <c r="Y46" s="539"/>
      <c r="Z46" s="539"/>
      <c r="AA46" s="539"/>
      <c r="AB46" s="539"/>
      <c r="AC46" s="539"/>
      <c r="AD46" s="539"/>
      <c r="AE46" s="539"/>
      <c r="AF46" s="539"/>
      <c r="AG46" s="539"/>
      <c r="AH46" s="539"/>
      <c r="AI46" s="539"/>
      <c r="AJ46" s="539"/>
      <c r="AK46" s="539"/>
      <c r="AL46" s="539"/>
      <c r="AM46" s="539"/>
      <c r="AN46" s="539"/>
      <c r="AO46" s="539"/>
      <c r="AP46" s="539"/>
      <c r="AQ46" s="539"/>
      <c r="AR46" s="539"/>
      <c r="AS46" s="539"/>
      <c r="AT46" s="539"/>
      <c r="AU46" s="539"/>
      <c r="AV46" s="539"/>
      <c r="AW46" s="539"/>
      <c r="AX46" s="539"/>
      <c r="AY46" s="539"/>
      <c r="AZ46" s="539"/>
      <c r="BA46" s="539"/>
      <c r="BB46" s="539"/>
      <c r="BC46" s="539"/>
      <c r="BD46" s="539"/>
      <c r="BE46" s="539"/>
      <c r="BF46" s="539"/>
      <c r="BG46" s="539"/>
      <c r="BH46" s="539"/>
      <c r="BI46" s="539"/>
      <c r="BJ46" s="539"/>
      <c r="BK46" s="539"/>
      <c r="BL46" s="539"/>
      <c r="BM46" s="539"/>
      <c r="BN46" s="539"/>
      <c r="BO46" s="539"/>
      <c r="BP46" s="539"/>
      <c r="BQ46" s="539"/>
      <c r="BR46" s="539"/>
      <c r="BS46" s="539"/>
      <c r="BT46" s="539"/>
      <c r="BU46" s="539"/>
      <c r="BV46" s="539"/>
      <c r="BW46" s="539"/>
      <c r="BX46" s="539"/>
      <c r="BY46" s="539"/>
      <c r="BZ46" s="539"/>
      <c r="CA46" s="539"/>
      <c r="CB46" s="539"/>
      <c r="CC46" s="539"/>
      <c r="CD46" s="539"/>
      <c r="CE46" s="539"/>
      <c r="CF46" s="539"/>
      <c r="CG46" s="539"/>
      <c r="CH46" s="539"/>
      <c r="CI46" s="539"/>
      <c r="CJ46" s="539"/>
      <c r="CK46" s="539"/>
      <c r="CL46" s="539"/>
      <c r="CM46" s="539"/>
      <c r="CN46" s="539"/>
      <c r="CO46" s="539"/>
      <c r="CP46" s="539"/>
      <c r="CQ46" s="539"/>
      <c r="CR46" s="539"/>
      <c r="CS46" s="539"/>
      <c r="CT46" s="539"/>
      <c r="CU46" s="539"/>
      <c r="CV46" s="539"/>
      <c r="CW46" s="539"/>
      <c r="CX46" s="539"/>
      <c r="CY46" s="539"/>
      <c r="CZ46" s="539"/>
      <c r="DA46" s="539"/>
      <c r="DB46" s="539"/>
      <c r="DC46" s="539"/>
      <c r="DD46" s="539"/>
      <c r="DE46" s="539"/>
      <c r="DF46" s="539"/>
      <c r="DG46" s="539"/>
      <c r="DH46" s="539"/>
      <c r="DI46" s="539"/>
      <c r="DJ46" s="539"/>
      <c r="DK46" s="539"/>
      <c r="DL46" s="539"/>
      <c r="DM46" s="539"/>
      <c r="DN46" s="539"/>
      <c r="DO46" s="539"/>
      <c r="DP46" s="539"/>
      <c r="DQ46" s="539"/>
      <c r="DR46" s="539"/>
      <c r="DS46" s="539"/>
      <c r="DT46" s="539"/>
      <c r="DU46" s="539"/>
      <c r="DV46" s="539"/>
      <c r="DW46" s="539"/>
      <c r="DX46" s="539"/>
      <c r="DY46" s="539"/>
      <c r="DZ46" s="539"/>
      <c r="EA46" s="539"/>
      <c r="EB46" s="539"/>
      <c r="EC46" s="539"/>
      <c r="ED46" s="539"/>
      <c r="EE46" s="539"/>
      <c r="EF46" s="539"/>
      <c r="EG46" s="539"/>
      <c r="EH46" s="539"/>
      <c r="EI46" s="539"/>
      <c r="EJ46" s="539"/>
      <c r="EK46" s="539"/>
      <c r="EL46" s="539"/>
      <c r="EM46" s="539"/>
      <c r="EN46" s="539"/>
      <c r="EO46" s="539"/>
      <c r="EP46" s="539"/>
      <c r="EQ46" s="539"/>
      <c r="ER46" s="539"/>
      <c r="ES46" s="539"/>
      <c r="ET46" s="539"/>
      <c r="EU46" s="539"/>
      <c r="EV46" s="539"/>
      <c r="EW46" s="539"/>
      <c r="EX46" s="539"/>
      <c r="EY46" s="539"/>
      <c r="EZ46" s="539"/>
      <c r="FA46" s="539"/>
      <c r="FB46" s="539"/>
      <c r="FC46" s="539"/>
      <c r="FD46" s="539"/>
      <c r="FE46" s="539"/>
      <c r="FF46" s="539"/>
      <c r="FG46" s="539"/>
      <c r="FH46" s="539"/>
      <c r="FI46" s="539"/>
      <c r="FJ46" s="539"/>
      <c r="FK46" s="539"/>
      <c r="FL46" s="539"/>
      <c r="FM46" s="539"/>
      <c r="FN46" s="539"/>
      <c r="FO46" s="539"/>
      <c r="FP46" s="539"/>
      <c r="FQ46" s="539"/>
      <c r="FR46" s="539"/>
      <c r="FS46" s="539"/>
      <c r="FT46" s="539"/>
      <c r="FU46" s="539"/>
      <c r="FV46" s="539"/>
      <c r="FW46" s="539"/>
      <c r="FX46" s="539"/>
      <c r="FY46" s="539"/>
      <c r="FZ46" s="539"/>
      <c r="GA46" s="539"/>
      <c r="GB46" s="539"/>
      <c r="GC46" s="539"/>
      <c r="GD46" s="539"/>
      <c r="GE46" s="539"/>
      <c r="GF46" s="539"/>
      <c r="GG46" s="539"/>
      <c r="GH46" s="539"/>
      <c r="GI46" s="539"/>
      <c r="GJ46" s="539"/>
      <c r="GK46" s="539"/>
      <c r="GL46" s="539"/>
      <c r="GM46" s="539"/>
      <c r="GN46" s="539"/>
      <c r="GO46" s="539"/>
      <c r="GP46" s="539"/>
      <c r="GQ46" s="539"/>
      <c r="GR46" s="539"/>
      <c r="GS46" s="539"/>
      <c r="GT46" s="539"/>
      <c r="GU46" s="539"/>
      <c r="GV46" s="539"/>
      <c r="GW46" s="539"/>
      <c r="GX46" s="539"/>
      <c r="GY46" s="539"/>
      <c r="GZ46" s="539"/>
      <c r="HA46" s="539"/>
      <c r="HB46" s="539"/>
      <c r="HC46" s="539"/>
      <c r="HD46" s="539"/>
      <c r="HE46" s="539"/>
      <c r="HF46" s="539"/>
      <c r="HG46" s="539"/>
      <c r="HH46" s="539"/>
      <c r="HI46" s="539"/>
      <c r="HJ46" s="539"/>
      <c r="HK46" s="539"/>
      <c r="HL46" s="539"/>
      <c r="HM46" s="539"/>
      <c r="HN46" s="539"/>
      <c r="HO46" s="539"/>
      <c r="HP46" s="539"/>
      <c r="HQ46" s="539"/>
      <c r="HR46" s="539"/>
      <c r="HS46" s="539"/>
      <c r="HT46" s="539"/>
      <c r="HU46" s="539"/>
      <c r="HV46" s="539"/>
      <c r="HW46" s="539"/>
      <c r="HX46" s="539"/>
      <c r="HY46" s="539"/>
      <c r="HZ46" s="539"/>
      <c r="IA46" s="539"/>
      <c r="IB46" s="539"/>
      <c r="IC46" s="539"/>
      <c r="ID46" s="539"/>
      <c r="IE46" s="539"/>
      <c r="IF46" s="539"/>
      <c r="IG46" s="539"/>
      <c r="IH46" s="539"/>
      <c r="II46" s="539"/>
      <c r="IJ46" s="539"/>
      <c r="IK46" s="539"/>
      <c r="IL46" s="539"/>
      <c r="IM46" s="539"/>
      <c r="IN46" s="539"/>
      <c r="IO46" s="539"/>
      <c r="IP46" s="539"/>
      <c r="IQ46" s="539"/>
      <c r="IR46" s="539"/>
      <c r="IS46" s="539"/>
      <c r="IT46" s="539"/>
      <c r="IU46" s="539"/>
      <c r="IV46" s="539"/>
      <c r="IW46" s="539"/>
      <c r="IX46" s="539"/>
      <c r="IY46" s="539"/>
      <c r="IZ46" s="539"/>
      <c r="JA46" s="539"/>
      <c r="JB46" s="539"/>
      <c r="JC46" s="539"/>
      <c r="JD46" s="539"/>
      <c r="JE46" s="539"/>
      <c r="JF46" s="539"/>
      <c r="JG46" s="539"/>
      <c r="JH46" s="539"/>
      <c r="JI46" s="539"/>
      <c r="JJ46" s="539"/>
      <c r="JK46" s="539"/>
      <c r="JL46" s="539"/>
      <c r="JM46" s="539"/>
      <c r="JN46" s="539"/>
      <c r="JO46" s="539"/>
      <c r="JP46" s="539"/>
      <c r="JQ46" s="539"/>
      <c r="JR46" s="539"/>
      <c r="JS46" s="539"/>
      <c r="JT46" s="539"/>
      <c r="JU46" s="539"/>
      <c r="JV46" s="539"/>
      <c r="JW46" s="539"/>
      <c r="JX46" s="539"/>
      <c r="JY46" s="539"/>
      <c r="JZ46" s="539"/>
      <c r="KA46" s="539"/>
      <c r="KB46" s="539"/>
      <c r="KC46" s="539"/>
      <c r="KD46" s="539"/>
      <c r="KE46" s="539"/>
      <c r="KF46" s="539"/>
      <c r="KG46" s="539"/>
      <c r="KH46" s="539"/>
      <c r="KI46" s="539"/>
      <c r="KJ46" s="539"/>
      <c r="KK46" s="539"/>
      <c r="KL46" s="539"/>
      <c r="KM46" s="539"/>
      <c r="KN46" s="539"/>
      <c r="KO46" s="539"/>
      <c r="KP46" s="539"/>
      <c r="KQ46" s="539"/>
      <c r="KR46" s="539"/>
      <c r="KS46" s="539"/>
      <c r="KT46" s="539"/>
      <c r="KU46" s="539"/>
      <c r="KV46" s="539"/>
      <c r="KW46" s="539"/>
      <c r="KX46" s="539"/>
      <c r="KY46" s="539"/>
      <c r="KZ46" s="539"/>
      <c r="LA46" s="539"/>
      <c r="LB46" s="539"/>
      <c r="LC46" s="539"/>
      <c r="LD46" s="539"/>
      <c r="LE46" s="539"/>
      <c r="LF46" s="539"/>
      <c r="LG46" s="539"/>
      <c r="LH46" s="539"/>
      <c r="LI46" s="539"/>
      <c r="LJ46" s="539"/>
      <c r="LK46" s="539"/>
      <c r="LL46" s="539"/>
      <c r="LM46" s="539"/>
      <c r="LN46" s="539"/>
      <c r="LO46" s="539"/>
      <c r="LP46" s="539"/>
      <c r="LQ46" s="539"/>
      <c r="LR46" s="539"/>
      <c r="LS46" s="539"/>
      <c r="LT46" s="539"/>
      <c r="LU46" s="539"/>
      <c r="LV46" s="539"/>
      <c r="LW46" s="539"/>
      <c r="LX46" s="539"/>
      <c r="LY46" s="539"/>
      <c r="LZ46" s="539"/>
      <c r="MA46" s="539"/>
      <c r="MB46" s="539"/>
      <c r="MC46" s="539"/>
      <c r="MD46" s="539"/>
      <c r="ME46" s="539"/>
      <c r="MF46" s="539"/>
      <c r="MG46" s="539"/>
      <c r="MH46" s="539"/>
      <c r="MI46" s="539"/>
      <c r="MJ46" s="539"/>
      <c r="MK46" s="539"/>
      <c r="ML46" s="539"/>
      <c r="MM46" s="539"/>
      <c r="MN46" s="539"/>
      <c r="MO46" s="539"/>
      <c r="MP46" s="539"/>
      <c r="MQ46" s="539"/>
      <c r="MR46" s="539"/>
      <c r="MS46" s="539"/>
      <c r="MT46" s="539"/>
      <c r="MU46" s="539"/>
      <c r="MV46" s="539"/>
      <c r="MW46" s="539"/>
      <c r="MX46" s="539"/>
      <c r="MY46" s="539"/>
      <c r="MZ46" s="539"/>
      <c r="NA46" s="539"/>
      <c r="NB46" s="539"/>
      <c r="NC46" s="539"/>
      <c r="ND46" s="539"/>
      <c r="NE46" s="539"/>
      <c r="NF46" s="539"/>
      <c r="NG46" s="539"/>
      <c r="NH46" s="539"/>
      <c r="NI46" s="539"/>
      <c r="NJ46" s="539"/>
      <c r="NK46" s="539"/>
      <c r="NL46" s="539"/>
      <c r="NM46" s="539"/>
      <c r="NN46" s="539"/>
      <c r="NO46" s="539"/>
      <c r="NP46" s="539"/>
      <c r="NQ46" s="539"/>
      <c r="NR46" s="539"/>
      <c r="NS46" s="539"/>
      <c r="NT46" s="539"/>
      <c r="NU46" s="539"/>
      <c r="NV46" s="539"/>
      <c r="NW46" s="539"/>
      <c r="NX46" s="539"/>
      <c r="NY46" s="539"/>
      <c r="NZ46" s="539"/>
      <c r="OA46" s="539"/>
      <c r="OB46" s="539"/>
      <c r="OC46" s="539"/>
      <c r="OD46" s="539"/>
      <c r="OE46" s="539"/>
      <c r="OF46" s="539"/>
      <c r="OG46" s="539"/>
      <c r="OH46" s="539"/>
      <c r="OI46" s="539"/>
      <c r="OJ46" s="539"/>
      <c r="OK46" s="539"/>
      <c r="OL46" s="539"/>
      <c r="OM46" s="539"/>
      <c r="ON46" s="539"/>
      <c r="OO46" s="539"/>
      <c r="OP46" s="539"/>
      <c r="OQ46" s="539"/>
      <c r="OR46" s="539"/>
      <c r="OS46" s="539"/>
      <c r="OT46" s="539"/>
      <c r="OU46" s="539"/>
      <c r="OV46" s="539"/>
      <c r="OW46" s="539"/>
      <c r="OX46" s="539"/>
      <c r="OY46" s="539"/>
      <c r="OZ46" s="539"/>
      <c r="PA46" s="539"/>
      <c r="PB46" s="539"/>
      <c r="PC46" s="539"/>
      <c r="PD46" s="539"/>
      <c r="PE46" s="539"/>
      <c r="PF46" s="539"/>
      <c r="PG46" s="539"/>
      <c r="PH46" s="539"/>
      <c r="PI46" s="539"/>
      <c r="PJ46" s="539"/>
      <c r="PK46" s="539"/>
      <c r="PL46" s="539"/>
      <c r="PM46" s="539"/>
      <c r="PN46" s="539"/>
      <c r="PO46" s="539"/>
      <c r="PP46" s="539"/>
      <c r="PQ46" s="539"/>
      <c r="PR46" s="539"/>
      <c r="PS46" s="539"/>
      <c r="PT46" s="539"/>
      <c r="PU46" s="539"/>
      <c r="PV46" s="539"/>
      <c r="PW46" s="539"/>
      <c r="PX46" s="539"/>
      <c r="PY46" s="539"/>
      <c r="PZ46" s="539"/>
      <c r="QA46" s="539"/>
      <c r="QB46" s="539"/>
      <c r="QC46" s="539"/>
      <c r="QD46" s="539"/>
      <c r="QE46" s="539"/>
      <c r="QF46" s="539"/>
      <c r="QG46" s="539"/>
      <c r="QH46" s="539"/>
      <c r="QI46" s="539"/>
      <c r="QJ46" s="539"/>
      <c r="QK46" s="539"/>
      <c r="QL46" s="539"/>
      <c r="QM46" s="539"/>
      <c r="QN46" s="539"/>
      <c r="QO46" s="539"/>
      <c r="QP46" s="539"/>
      <c r="QQ46" s="539"/>
      <c r="QR46" s="539"/>
      <c r="QS46" s="539"/>
      <c r="QT46" s="539"/>
      <c r="QU46" s="539"/>
      <c r="QV46" s="539"/>
      <c r="QW46" s="539"/>
      <c r="QX46" s="539"/>
      <c r="QY46" s="539"/>
      <c r="QZ46" s="539"/>
      <c r="RA46" s="539"/>
      <c r="RB46" s="539"/>
      <c r="RC46" s="539"/>
      <c r="RD46" s="539"/>
      <c r="RE46" s="539"/>
      <c r="RF46" s="539"/>
      <c r="RG46" s="539"/>
      <c r="RH46" s="539"/>
      <c r="RI46" s="539"/>
      <c r="RJ46" s="539"/>
      <c r="RK46" s="539"/>
      <c r="RL46" s="539"/>
      <c r="RM46" s="539"/>
      <c r="RN46" s="539"/>
      <c r="RO46" s="539"/>
      <c r="RP46" s="539"/>
      <c r="RQ46" s="539"/>
      <c r="RR46" s="539"/>
      <c r="RS46" s="539"/>
      <c r="RT46" s="539"/>
      <c r="RU46" s="539"/>
      <c r="RV46" s="539"/>
      <c r="RW46" s="539"/>
      <c r="RX46" s="539"/>
      <c r="RY46" s="539"/>
      <c r="RZ46" s="539"/>
      <c r="SA46" s="539"/>
      <c r="SB46" s="539"/>
      <c r="SC46" s="539"/>
      <c r="SD46" s="539"/>
      <c r="SE46" s="539"/>
      <c r="SF46" s="539"/>
      <c r="SG46" s="539"/>
      <c r="SH46" s="539"/>
      <c r="SI46" s="539"/>
      <c r="SJ46" s="539"/>
      <c r="SK46" s="539"/>
      <c r="SL46" s="539"/>
      <c r="SM46" s="539"/>
      <c r="SN46" s="539"/>
      <c r="SO46" s="539"/>
      <c r="SP46" s="539"/>
      <c r="SQ46" s="539"/>
      <c r="SR46" s="539"/>
      <c r="SS46" s="539"/>
      <c r="ST46" s="539"/>
      <c r="SU46" s="539"/>
      <c r="SV46" s="539"/>
      <c r="SW46" s="539"/>
      <c r="SX46" s="539"/>
      <c r="SY46" s="539"/>
      <c r="SZ46" s="539"/>
      <c r="TA46" s="539"/>
      <c r="TB46" s="539"/>
      <c r="TC46" s="539"/>
      <c r="TD46" s="539"/>
      <c r="TE46" s="539"/>
      <c r="TF46" s="539"/>
      <c r="TG46" s="539"/>
      <c r="TH46" s="539"/>
      <c r="TI46" s="539"/>
      <c r="TJ46" s="539"/>
      <c r="TK46" s="539"/>
      <c r="TL46" s="539"/>
      <c r="TM46" s="539"/>
      <c r="TN46" s="539"/>
      <c r="TO46" s="539"/>
      <c r="TP46" s="539"/>
      <c r="TQ46" s="539"/>
      <c r="TR46" s="539"/>
      <c r="TS46" s="539"/>
      <c r="TT46" s="539"/>
      <c r="TU46" s="539"/>
      <c r="TV46" s="539"/>
      <c r="TW46" s="539"/>
      <c r="TX46" s="539"/>
      <c r="TY46" s="539"/>
      <c r="TZ46" s="539"/>
      <c r="UA46" s="539"/>
      <c r="UB46" s="539"/>
      <c r="UC46" s="539"/>
      <c r="UD46" s="539"/>
      <c r="UE46" s="539"/>
      <c r="UF46" s="539"/>
      <c r="UG46" s="539"/>
      <c r="UH46" s="539"/>
      <c r="UI46" s="539"/>
      <c r="UJ46" s="539"/>
      <c r="UK46" s="539"/>
      <c r="UL46" s="539"/>
      <c r="UM46" s="539"/>
      <c r="UN46" s="539"/>
      <c r="UO46" s="539"/>
      <c r="UP46" s="539"/>
      <c r="UQ46" s="539"/>
      <c r="UR46" s="539"/>
      <c r="US46" s="539"/>
      <c r="UT46" s="539"/>
      <c r="UU46" s="539"/>
      <c r="UV46" s="539"/>
      <c r="UW46" s="539"/>
      <c r="UX46" s="539"/>
      <c r="UY46" s="539"/>
      <c r="UZ46" s="539"/>
      <c r="VA46" s="539"/>
      <c r="VB46" s="539"/>
      <c r="VC46" s="539"/>
      <c r="VD46" s="539"/>
      <c r="VE46" s="539"/>
      <c r="VF46" s="539"/>
      <c r="VG46" s="539"/>
      <c r="VH46" s="539"/>
      <c r="VI46" s="539"/>
      <c r="VJ46" s="539"/>
      <c r="VK46" s="539"/>
      <c r="VL46" s="539"/>
      <c r="VM46" s="539"/>
      <c r="VN46" s="539"/>
      <c r="VO46" s="539"/>
      <c r="VP46" s="539"/>
      <c r="VQ46" s="539"/>
      <c r="VR46" s="539"/>
      <c r="VS46" s="539"/>
      <c r="VT46" s="539"/>
      <c r="VU46" s="539"/>
      <c r="VV46" s="539"/>
      <c r="VW46" s="539"/>
      <c r="VX46" s="539"/>
      <c r="VY46" s="539"/>
      <c r="VZ46" s="539"/>
      <c r="WA46" s="539"/>
      <c r="WB46" s="539"/>
      <c r="WC46" s="539"/>
      <c r="WD46" s="539"/>
      <c r="WE46" s="539"/>
      <c r="WF46" s="539"/>
      <c r="WG46" s="539"/>
      <c r="WH46" s="539"/>
      <c r="WI46" s="539"/>
      <c r="WJ46" s="539"/>
      <c r="WK46" s="539"/>
      <c r="WL46" s="539"/>
      <c r="WM46" s="539"/>
      <c r="WN46" s="539"/>
      <c r="WO46" s="539"/>
      <c r="WP46" s="539"/>
      <c r="WQ46" s="539"/>
      <c r="WR46" s="539"/>
      <c r="WS46" s="539"/>
      <c r="WT46" s="539"/>
      <c r="WU46" s="539"/>
      <c r="WV46" s="539"/>
      <c r="WW46" s="539"/>
      <c r="WX46" s="539"/>
      <c r="WY46" s="539"/>
      <c r="WZ46" s="539"/>
      <c r="XA46" s="539"/>
      <c r="XB46" s="539"/>
      <c r="XC46" s="539"/>
      <c r="XD46" s="539"/>
      <c r="XE46" s="539"/>
      <c r="XF46" s="539"/>
      <c r="XG46" s="539"/>
      <c r="XH46" s="539"/>
      <c r="XI46" s="539"/>
      <c r="XJ46" s="539"/>
      <c r="XK46" s="539"/>
      <c r="XL46" s="539"/>
      <c r="XM46" s="539"/>
      <c r="XN46" s="539"/>
      <c r="XO46" s="539"/>
      <c r="XP46" s="539"/>
      <c r="XQ46" s="539"/>
      <c r="XR46" s="539"/>
      <c r="XS46" s="539"/>
      <c r="XT46" s="539"/>
      <c r="XU46" s="539"/>
      <c r="XV46" s="539"/>
      <c r="XW46" s="539"/>
      <c r="XX46" s="539"/>
      <c r="XY46" s="539"/>
      <c r="XZ46" s="539"/>
      <c r="YA46" s="539"/>
      <c r="YB46" s="539"/>
      <c r="YC46" s="539"/>
      <c r="YD46" s="539"/>
      <c r="YE46" s="539"/>
      <c r="YF46" s="539"/>
      <c r="YG46" s="539"/>
      <c r="YH46" s="539"/>
      <c r="YI46" s="539"/>
      <c r="YJ46" s="539"/>
      <c r="YK46" s="539"/>
      <c r="YL46" s="539"/>
      <c r="YM46" s="539"/>
      <c r="YN46" s="539"/>
      <c r="YO46" s="539"/>
      <c r="YP46" s="539"/>
      <c r="YQ46" s="539"/>
      <c r="YR46" s="539"/>
      <c r="YS46" s="539"/>
      <c r="YT46" s="539"/>
      <c r="YU46" s="539"/>
      <c r="YV46" s="539"/>
      <c r="YW46" s="539"/>
      <c r="YX46" s="539"/>
      <c r="YY46" s="539"/>
      <c r="YZ46" s="539"/>
      <c r="ZA46" s="539"/>
      <c r="ZB46" s="539"/>
      <c r="ZC46" s="539"/>
      <c r="ZD46" s="539"/>
      <c r="ZE46" s="539"/>
      <c r="ZF46" s="539"/>
      <c r="ZG46" s="539"/>
      <c r="ZH46" s="539"/>
      <c r="ZI46" s="539"/>
      <c r="ZJ46" s="539"/>
      <c r="ZK46" s="539"/>
      <c r="ZL46" s="539"/>
      <c r="ZM46" s="539"/>
      <c r="ZN46" s="539"/>
      <c r="ZO46" s="539"/>
      <c r="ZP46" s="539"/>
      <c r="ZQ46" s="539"/>
      <c r="ZR46" s="539"/>
      <c r="ZS46" s="539"/>
      <c r="ZT46" s="539"/>
      <c r="ZU46" s="539"/>
      <c r="ZV46" s="539"/>
      <c r="ZW46" s="539"/>
      <c r="ZX46" s="539"/>
      <c r="ZY46" s="539"/>
      <c r="ZZ46" s="539"/>
      <c r="AAA46" s="539"/>
      <c r="AAB46" s="539"/>
      <c r="AAC46" s="539"/>
      <c r="AAD46" s="539"/>
      <c r="AAE46" s="539"/>
      <c r="AAF46" s="539"/>
      <c r="AAG46" s="539"/>
      <c r="AAH46" s="539"/>
      <c r="AAI46" s="539"/>
      <c r="AAJ46" s="539"/>
      <c r="AAK46" s="539"/>
      <c r="AAL46" s="539"/>
      <c r="AAM46" s="539"/>
      <c r="AAN46" s="539"/>
      <c r="AAO46" s="539"/>
      <c r="AAP46" s="539"/>
      <c r="AAQ46" s="539"/>
      <c r="AAR46" s="539"/>
      <c r="AAS46" s="539"/>
      <c r="AAT46" s="539"/>
      <c r="AAU46" s="539"/>
      <c r="AAV46" s="539"/>
      <c r="AAW46" s="539"/>
      <c r="AAX46" s="539"/>
      <c r="AAY46" s="539"/>
      <c r="AAZ46" s="539"/>
      <c r="ABA46" s="539"/>
      <c r="ABB46" s="539"/>
      <c r="ABC46" s="539"/>
      <c r="ABD46" s="539"/>
      <c r="ABE46" s="539"/>
      <c r="ABF46" s="539"/>
      <c r="ABG46" s="539"/>
      <c r="ABH46" s="539"/>
      <c r="ABI46" s="539"/>
      <c r="ABJ46" s="539"/>
      <c r="ABK46" s="539"/>
      <c r="ABL46" s="539"/>
      <c r="ABM46" s="539"/>
      <c r="ABN46" s="539"/>
      <c r="ABO46" s="539"/>
      <c r="ABP46" s="539"/>
      <c r="ABQ46" s="539"/>
      <c r="ABR46" s="539"/>
      <c r="ABS46" s="539"/>
      <c r="ABT46" s="539"/>
      <c r="ABU46" s="539"/>
      <c r="ABV46" s="539"/>
      <c r="ABW46" s="539"/>
      <c r="ABX46" s="539"/>
      <c r="ABY46" s="539"/>
      <c r="ABZ46" s="539"/>
      <c r="ACA46" s="539"/>
      <c r="ACB46" s="539"/>
      <c r="ACC46" s="539"/>
      <c r="ACD46" s="539"/>
      <c r="ACE46" s="539"/>
      <c r="ACF46" s="539"/>
      <c r="ACG46" s="539"/>
      <c r="ACH46" s="539"/>
      <c r="ACI46" s="539"/>
      <c r="ACJ46" s="539"/>
      <c r="ACK46" s="539"/>
      <c r="ACL46" s="539"/>
      <c r="ACM46" s="539"/>
      <c r="ACN46" s="539"/>
      <c r="ACO46" s="539"/>
      <c r="ACP46" s="539"/>
      <c r="ACQ46" s="539"/>
      <c r="ACR46" s="539"/>
      <c r="ACS46" s="539"/>
      <c r="ACT46" s="539"/>
      <c r="ACU46" s="539"/>
      <c r="ACV46" s="539"/>
      <c r="ACW46" s="539"/>
      <c r="ACX46" s="539"/>
      <c r="ACY46" s="539"/>
      <c r="ACZ46" s="539"/>
      <c r="ADA46" s="539"/>
      <c r="ADB46" s="539"/>
      <c r="ADC46" s="539"/>
      <c r="ADD46" s="539"/>
      <c r="ADE46" s="539"/>
      <c r="ADF46" s="539"/>
      <c r="ADG46" s="539"/>
      <c r="ADH46" s="539"/>
      <c r="ADI46" s="539"/>
      <c r="ADJ46" s="539"/>
      <c r="ADK46" s="539"/>
      <c r="ADL46" s="539"/>
      <c r="ADM46" s="539"/>
      <c r="ADN46" s="539"/>
      <c r="ADO46" s="539"/>
      <c r="ADP46" s="539"/>
      <c r="ADQ46" s="539"/>
      <c r="ADR46" s="539"/>
      <c r="ADS46" s="539"/>
      <c r="ADT46" s="539"/>
      <c r="ADU46" s="539"/>
      <c r="ADV46" s="539"/>
      <c r="ADW46" s="539"/>
      <c r="ADX46" s="539"/>
      <c r="ADY46" s="539"/>
      <c r="ADZ46" s="539"/>
      <c r="AEA46" s="539"/>
      <c r="AEB46" s="539"/>
      <c r="AEC46" s="539"/>
      <c r="AED46" s="539"/>
      <c r="AEE46" s="539"/>
      <c r="AEF46" s="539"/>
      <c r="AEG46" s="539"/>
      <c r="AEH46" s="539"/>
      <c r="AEI46" s="539"/>
      <c r="AEJ46" s="539"/>
      <c r="AEK46" s="539"/>
      <c r="AEL46" s="539"/>
      <c r="AEM46" s="539"/>
      <c r="AEN46" s="539"/>
      <c r="AEO46" s="539"/>
      <c r="AEP46" s="539"/>
      <c r="AEQ46" s="539"/>
      <c r="AER46" s="539"/>
      <c r="AES46" s="539"/>
      <c r="AET46" s="539"/>
      <c r="AEU46" s="539"/>
      <c r="AEV46" s="539"/>
      <c r="AEW46" s="539"/>
      <c r="AEX46" s="539"/>
      <c r="AEY46" s="539"/>
      <c r="AEZ46" s="539"/>
      <c r="AFA46" s="539"/>
      <c r="AFB46" s="539"/>
      <c r="AFC46" s="539"/>
      <c r="AFD46" s="539"/>
      <c r="AFE46" s="539"/>
      <c r="AFF46" s="539"/>
      <c r="AFG46" s="539"/>
      <c r="AFH46" s="539"/>
      <c r="AFI46" s="539"/>
      <c r="AFJ46" s="539"/>
      <c r="AFK46" s="539"/>
      <c r="AFL46" s="539"/>
      <c r="AFM46" s="539"/>
      <c r="AFN46" s="539"/>
      <c r="AFO46" s="539"/>
      <c r="AFP46" s="539"/>
      <c r="AFQ46" s="539"/>
      <c r="AFR46" s="539"/>
      <c r="AFS46" s="539"/>
      <c r="AFT46" s="539"/>
      <c r="AFU46" s="539"/>
      <c r="AFV46" s="539"/>
      <c r="AFW46" s="539"/>
      <c r="AFX46" s="539"/>
      <c r="AFY46" s="539"/>
    </row>
    <row r="47" spans="1:857" s="544" customFormat="1" ht="36" x14ac:dyDescent="0.3">
      <c r="A47" s="849" t="s">
        <v>455</v>
      </c>
      <c r="B47" s="850" t="s">
        <v>467</v>
      </c>
      <c r="C47" s="548"/>
      <c r="D47" s="548">
        <v>5860</v>
      </c>
      <c r="E47" s="548">
        <v>5860</v>
      </c>
      <c r="F47" s="548">
        <v>5860</v>
      </c>
      <c r="G47" s="539"/>
      <c r="H47" s="539"/>
      <c r="I47" s="539"/>
      <c r="J47" s="539"/>
      <c r="K47" s="539"/>
      <c r="L47" s="539"/>
      <c r="M47" s="539"/>
      <c r="N47" s="539"/>
      <c r="O47" s="539"/>
      <c r="P47" s="539"/>
      <c r="Q47" s="539"/>
      <c r="R47" s="539"/>
      <c r="S47" s="539"/>
      <c r="T47" s="539"/>
      <c r="U47" s="539"/>
      <c r="V47" s="539"/>
      <c r="W47" s="539"/>
      <c r="X47" s="539"/>
      <c r="Y47" s="539"/>
      <c r="Z47" s="539"/>
      <c r="AA47" s="539"/>
      <c r="AB47" s="539"/>
      <c r="AC47" s="539"/>
      <c r="AD47" s="539"/>
      <c r="AE47" s="539"/>
      <c r="AF47" s="539"/>
      <c r="AG47" s="539"/>
      <c r="AH47" s="539"/>
      <c r="AI47" s="539"/>
      <c r="AJ47" s="539"/>
      <c r="AK47" s="539"/>
      <c r="AL47" s="539"/>
      <c r="AM47" s="539"/>
      <c r="AN47" s="539"/>
      <c r="AO47" s="539"/>
      <c r="AP47" s="539"/>
      <c r="AQ47" s="539"/>
      <c r="AR47" s="539"/>
      <c r="AS47" s="539"/>
      <c r="AT47" s="539"/>
      <c r="AU47" s="539"/>
      <c r="AV47" s="539"/>
      <c r="AW47" s="539"/>
      <c r="AX47" s="539"/>
      <c r="AY47" s="539"/>
      <c r="AZ47" s="539"/>
      <c r="BA47" s="539"/>
      <c r="BB47" s="539"/>
      <c r="BC47" s="539"/>
      <c r="BD47" s="539"/>
      <c r="BE47" s="539"/>
      <c r="BF47" s="539"/>
      <c r="BG47" s="539"/>
      <c r="BH47" s="539"/>
      <c r="BI47" s="539"/>
      <c r="BJ47" s="539"/>
      <c r="BK47" s="539"/>
      <c r="BL47" s="539"/>
      <c r="BM47" s="539"/>
      <c r="BN47" s="539"/>
      <c r="BO47" s="539"/>
      <c r="BP47" s="539"/>
      <c r="BQ47" s="539"/>
      <c r="BR47" s="539"/>
      <c r="BS47" s="539"/>
      <c r="BT47" s="539"/>
      <c r="BU47" s="539"/>
      <c r="BV47" s="539"/>
      <c r="BW47" s="539"/>
      <c r="BX47" s="539"/>
      <c r="BY47" s="539"/>
      <c r="BZ47" s="539"/>
      <c r="CA47" s="539"/>
      <c r="CB47" s="539"/>
      <c r="CC47" s="539"/>
      <c r="CD47" s="539"/>
      <c r="CE47" s="539"/>
      <c r="CF47" s="539"/>
      <c r="CG47" s="539"/>
      <c r="CH47" s="539"/>
      <c r="CI47" s="539"/>
      <c r="CJ47" s="539"/>
      <c r="CK47" s="539"/>
      <c r="CL47" s="539"/>
      <c r="CM47" s="539"/>
      <c r="CN47" s="539"/>
      <c r="CO47" s="539"/>
      <c r="CP47" s="539"/>
      <c r="CQ47" s="539"/>
      <c r="CR47" s="539"/>
      <c r="CS47" s="539"/>
      <c r="CT47" s="539"/>
      <c r="CU47" s="539"/>
      <c r="CV47" s="539"/>
      <c r="CW47" s="539"/>
      <c r="CX47" s="539"/>
      <c r="CY47" s="539"/>
      <c r="CZ47" s="539"/>
      <c r="DA47" s="539"/>
      <c r="DB47" s="539"/>
      <c r="DC47" s="539"/>
      <c r="DD47" s="539"/>
      <c r="DE47" s="539"/>
      <c r="DF47" s="539"/>
      <c r="DG47" s="539"/>
      <c r="DH47" s="539"/>
      <c r="DI47" s="539"/>
      <c r="DJ47" s="539"/>
      <c r="DK47" s="539"/>
      <c r="DL47" s="539"/>
      <c r="DM47" s="539"/>
      <c r="DN47" s="539"/>
      <c r="DO47" s="539"/>
      <c r="DP47" s="539"/>
      <c r="DQ47" s="539"/>
      <c r="DR47" s="539"/>
      <c r="DS47" s="539"/>
      <c r="DT47" s="539"/>
      <c r="DU47" s="539"/>
      <c r="DV47" s="539"/>
      <c r="DW47" s="539"/>
      <c r="DX47" s="539"/>
      <c r="DY47" s="539"/>
      <c r="DZ47" s="539"/>
      <c r="EA47" s="539"/>
      <c r="EB47" s="539"/>
      <c r="EC47" s="539"/>
      <c r="ED47" s="539"/>
      <c r="EE47" s="539"/>
      <c r="EF47" s="539"/>
      <c r="EG47" s="539"/>
      <c r="EH47" s="539"/>
      <c r="EI47" s="539"/>
      <c r="EJ47" s="539"/>
      <c r="EK47" s="539"/>
      <c r="EL47" s="539"/>
      <c r="EM47" s="539"/>
      <c r="EN47" s="539"/>
      <c r="EO47" s="539"/>
      <c r="EP47" s="539"/>
      <c r="EQ47" s="539"/>
      <c r="ER47" s="539"/>
      <c r="ES47" s="539"/>
      <c r="ET47" s="539"/>
      <c r="EU47" s="539"/>
      <c r="EV47" s="539"/>
      <c r="EW47" s="539"/>
      <c r="EX47" s="539"/>
      <c r="EY47" s="539"/>
      <c r="EZ47" s="539"/>
      <c r="FA47" s="539"/>
      <c r="FB47" s="539"/>
      <c r="FC47" s="539"/>
      <c r="FD47" s="539"/>
      <c r="FE47" s="539"/>
      <c r="FF47" s="539"/>
      <c r="FG47" s="539"/>
      <c r="FH47" s="539"/>
      <c r="FI47" s="539"/>
      <c r="FJ47" s="539"/>
      <c r="FK47" s="539"/>
      <c r="FL47" s="539"/>
      <c r="FM47" s="539"/>
      <c r="FN47" s="539"/>
      <c r="FO47" s="539"/>
      <c r="FP47" s="539"/>
      <c r="FQ47" s="539"/>
      <c r="FR47" s="539"/>
      <c r="FS47" s="539"/>
      <c r="FT47" s="539"/>
      <c r="FU47" s="539"/>
      <c r="FV47" s="539"/>
      <c r="FW47" s="539"/>
      <c r="FX47" s="539"/>
      <c r="FY47" s="539"/>
      <c r="FZ47" s="539"/>
      <c r="GA47" s="539"/>
      <c r="GB47" s="539"/>
      <c r="GC47" s="539"/>
      <c r="GD47" s="539"/>
      <c r="GE47" s="539"/>
      <c r="GF47" s="539"/>
      <c r="GG47" s="539"/>
      <c r="GH47" s="539"/>
      <c r="GI47" s="539"/>
      <c r="GJ47" s="539"/>
      <c r="GK47" s="539"/>
      <c r="GL47" s="539"/>
      <c r="GM47" s="539"/>
      <c r="GN47" s="539"/>
      <c r="GO47" s="539"/>
      <c r="GP47" s="539"/>
      <c r="GQ47" s="539"/>
      <c r="GR47" s="539"/>
      <c r="GS47" s="539"/>
      <c r="GT47" s="539"/>
      <c r="GU47" s="539"/>
      <c r="GV47" s="539"/>
      <c r="GW47" s="539"/>
      <c r="GX47" s="539"/>
      <c r="GY47" s="539"/>
      <c r="GZ47" s="539"/>
      <c r="HA47" s="539"/>
      <c r="HB47" s="539"/>
      <c r="HC47" s="539"/>
      <c r="HD47" s="539"/>
      <c r="HE47" s="539"/>
      <c r="HF47" s="539"/>
      <c r="HG47" s="539"/>
      <c r="HH47" s="539"/>
      <c r="HI47" s="539"/>
      <c r="HJ47" s="539"/>
      <c r="HK47" s="539"/>
      <c r="HL47" s="539"/>
      <c r="HM47" s="539"/>
      <c r="HN47" s="539"/>
      <c r="HO47" s="539"/>
      <c r="HP47" s="539"/>
      <c r="HQ47" s="539"/>
      <c r="HR47" s="539"/>
      <c r="HS47" s="539"/>
      <c r="HT47" s="539"/>
      <c r="HU47" s="539"/>
      <c r="HV47" s="539"/>
      <c r="HW47" s="539"/>
      <c r="HX47" s="539"/>
      <c r="HY47" s="539"/>
      <c r="HZ47" s="539"/>
      <c r="IA47" s="539"/>
      <c r="IB47" s="539"/>
      <c r="IC47" s="539"/>
      <c r="ID47" s="539"/>
      <c r="IE47" s="539"/>
      <c r="IF47" s="539"/>
      <c r="IG47" s="539"/>
      <c r="IH47" s="539"/>
      <c r="II47" s="539"/>
      <c r="IJ47" s="539"/>
      <c r="IK47" s="539"/>
      <c r="IL47" s="539"/>
      <c r="IM47" s="539"/>
      <c r="IN47" s="539"/>
      <c r="IO47" s="539"/>
      <c r="IP47" s="539"/>
      <c r="IQ47" s="539"/>
      <c r="IR47" s="539"/>
      <c r="IS47" s="539"/>
      <c r="IT47" s="539"/>
      <c r="IU47" s="539"/>
      <c r="IV47" s="539"/>
      <c r="IW47" s="539"/>
      <c r="IX47" s="539"/>
      <c r="IY47" s="539"/>
      <c r="IZ47" s="539"/>
      <c r="JA47" s="539"/>
      <c r="JB47" s="539"/>
      <c r="JC47" s="539"/>
      <c r="JD47" s="539"/>
      <c r="JE47" s="539"/>
      <c r="JF47" s="539"/>
      <c r="JG47" s="539"/>
      <c r="JH47" s="539"/>
      <c r="JI47" s="539"/>
      <c r="JJ47" s="539"/>
      <c r="JK47" s="539"/>
      <c r="JL47" s="539"/>
      <c r="JM47" s="539"/>
      <c r="JN47" s="539"/>
      <c r="JO47" s="539"/>
      <c r="JP47" s="539"/>
      <c r="JQ47" s="539"/>
      <c r="JR47" s="539"/>
      <c r="JS47" s="539"/>
      <c r="JT47" s="539"/>
      <c r="JU47" s="539"/>
      <c r="JV47" s="539"/>
      <c r="JW47" s="539"/>
      <c r="JX47" s="539"/>
      <c r="JY47" s="539"/>
      <c r="JZ47" s="539"/>
      <c r="KA47" s="539"/>
      <c r="KB47" s="539"/>
      <c r="KC47" s="539"/>
      <c r="KD47" s="539"/>
      <c r="KE47" s="539"/>
      <c r="KF47" s="539"/>
      <c r="KG47" s="539"/>
      <c r="KH47" s="539"/>
      <c r="KI47" s="539"/>
      <c r="KJ47" s="539"/>
      <c r="KK47" s="539"/>
      <c r="KL47" s="539"/>
      <c r="KM47" s="539"/>
      <c r="KN47" s="539"/>
      <c r="KO47" s="539"/>
      <c r="KP47" s="539"/>
      <c r="KQ47" s="539"/>
      <c r="KR47" s="539"/>
      <c r="KS47" s="539"/>
      <c r="KT47" s="539"/>
      <c r="KU47" s="539"/>
      <c r="KV47" s="539"/>
      <c r="KW47" s="539"/>
      <c r="KX47" s="539"/>
      <c r="KY47" s="539"/>
      <c r="KZ47" s="539"/>
      <c r="LA47" s="539"/>
      <c r="LB47" s="539"/>
      <c r="LC47" s="539"/>
      <c r="LD47" s="539"/>
      <c r="LE47" s="539"/>
      <c r="LF47" s="539"/>
      <c r="LG47" s="539"/>
      <c r="LH47" s="539"/>
      <c r="LI47" s="539"/>
      <c r="LJ47" s="539"/>
      <c r="LK47" s="539"/>
      <c r="LL47" s="539"/>
      <c r="LM47" s="539"/>
      <c r="LN47" s="539"/>
      <c r="LO47" s="539"/>
      <c r="LP47" s="539"/>
      <c r="LQ47" s="539"/>
      <c r="LR47" s="539"/>
      <c r="LS47" s="539"/>
      <c r="LT47" s="539"/>
      <c r="LU47" s="539"/>
      <c r="LV47" s="539"/>
      <c r="LW47" s="539"/>
      <c r="LX47" s="539"/>
      <c r="LY47" s="539"/>
      <c r="LZ47" s="539"/>
      <c r="MA47" s="539"/>
      <c r="MB47" s="539"/>
      <c r="MC47" s="539"/>
      <c r="MD47" s="539"/>
      <c r="ME47" s="539"/>
      <c r="MF47" s="539"/>
      <c r="MG47" s="539"/>
      <c r="MH47" s="539"/>
      <c r="MI47" s="539"/>
      <c r="MJ47" s="539"/>
      <c r="MK47" s="539"/>
      <c r="ML47" s="539"/>
      <c r="MM47" s="539"/>
      <c r="MN47" s="539"/>
      <c r="MO47" s="539"/>
      <c r="MP47" s="539"/>
      <c r="MQ47" s="539"/>
      <c r="MR47" s="539"/>
      <c r="MS47" s="539"/>
      <c r="MT47" s="539"/>
      <c r="MU47" s="539"/>
      <c r="MV47" s="539"/>
      <c r="MW47" s="539"/>
      <c r="MX47" s="539"/>
      <c r="MY47" s="539"/>
      <c r="MZ47" s="539"/>
      <c r="NA47" s="539"/>
      <c r="NB47" s="539"/>
      <c r="NC47" s="539"/>
      <c r="ND47" s="539"/>
      <c r="NE47" s="539"/>
      <c r="NF47" s="539"/>
      <c r="NG47" s="539"/>
      <c r="NH47" s="539"/>
      <c r="NI47" s="539"/>
      <c r="NJ47" s="539"/>
      <c r="NK47" s="539"/>
      <c r="NL47" s="539"/>
      <c r="NM47" s="539"/>
      <c r="NN47" s="539"/>
      <c r="NO47" s="539"/>
      <c r="NP47" s="539"/>
      <c r="NQ47" s="539"/>
      <c r="NR47" s="539"/>
      <c r="NS47" s="539"/>
      <c r="NT47" s="539"/>
      <c r="NU47" s="539"/>
      <c r="NV47" s="539"/>
      <c r="NW47" s="539"/>
      <c r="NX47" s="539"/>
      <c r="NY47" s="539"/>
      <c r="NZ47" s="539"/>
      <c r="OA47" s="539"/>
      <c r="OB47" s="539"/>
      <c r="OC47" s="539"/>
      <c r="OD47" s="539"/>
      <c r="OE47" s="539"/>
      <c r="OF47" s="539"/>
      <c r="OG47" s="539"/>
      <c r="OH47" s="539"/>
      <c r="OI47" s="539"/>
      <c r="OJ47" s="539"/>
      <c r="OK47" s="539"/>
      <c r="OL47" s="539"/>
      <c r="OM47" s="539"/>
      <c r="ON47" s="539"/>
      <c r="OO47" s="539"/>
      <c r="OP47" s="539"/>
      <c r="OQ47" s="539"/>
      <c r="OR47" s="539"/>
      <c r="OS47" s="539"/>
      <c r="OT47" s="539"/>
      <c r="OU47" s="539"/>
      <c r="OV47" s="539"/>
      <c r="OW47" s="539"/>
      <c r="OX47" s="539"/>
      <c r="OY47" s="539"/>
      <c r="OZ47" s="539"/>
      <c r="PA47" s="539"/>
      <c r="PB47" s="539"/>
      <c r="PC47" s="539"/>
      <c r="PD47" s="539"/>
      <c r="PE47" s="539"/>
      <c r="PF47" s="539"/>
      <c r="PG47" s="539"/>
      <c r="PH47" s="539"/>
      <c r="PI47" s="539"/>
      <c r="PJ47" s="539"/>
      <c r="PK47" s="539"/>
      <c r="PL47" s="539"/>
      <c r="PM47" s="539"/>
      <c r="PN47" s="539"/>
      <c r="PO47" s="539"/>
      <c r="PP47" s="539"/>
      <c r="PQ47" s="539"/>
      <c r="PR47" s="539"/>
      <c r="PS47" s="539"/>
      <c r="PT47" s="539"/>
      <c r="PU47" s="539"/>
      <c r="PV47" s="539"/>
      <c r="PW47" s="539"/>
      <c r="PX47" s="539"/>
      <c r="PY47" s="539"/>
      <c r="PZ47" s="539"/>
      <c r="QA47" s="539"/>
      <c r="QB47" s="539"/>
      <c r="QC47" s="539"/>
      <c r="QD47" s="539"/>
      <c r="QE47" s="539"/>
      <c r="QF47" s="539"/>
      <c r="QG47" s="539"/>
      <c r="QH47" s="539"/>
      <c r="QI47" s="539"/>
      <c r="QJ47" s="539"/>
      <c r="QK47" s="539"/>
      <c r="QL47" s="539"/>
      <c r="QM47" s="539"/>
      <c r="QN47" s="539"/>
      <c r="QO47" s="539"/>
      <c r="QP47" s="539"/>
      <c r="QQ47" s="539"/>
      <c r="QR47" s="539"/>
      <c r="QS47" s="539"/>
      <c r="QT47" s="539"/>
      <c r="QU47" s="539"/>
      <c r="QV47" s="539"/>
      <c r="QW47" s="539"/>
      <c r="QX47" s="539"/>
      <c r="QY47" s="539"/>
      <c r="QZ47" s="539"/>
      <c r="RA47" s="539"/>
      <c r="RB47" s="539"/>
      <c r="RC47" s="539"/>
      <c r="RD47" s="539"/>
      <c r="RE47" s="539"/>
      <c r="RF47" s="539"/>
      <c r="RG47" s="539"/>
      <c r="RH47" s="539"/>
      <c r="RI47" s="539"/>
      <c r="RJ47" s="539"/>
      <c r="RK47" s="539"/>
      <c r="RL47" s="539"/>
      <c r="RM47" s="539"/>
      <c r="RN47" s="539"/>
      <c r="RO47" s="539"/>
      <c r="RP47" s="539"/>
      <c r="RQ47" s="539"/>
      <c r="RR47" s="539"/>
      <c r="RS47" s="539"/>
      <c r="RT47" s="539"/>
      <c r="RU47" s="539"/>
      <c r="RV47" s="539"/>
      <c r="RW47" s="539"/>
      <c r="RX47" s="539"/>
      <c r="RY47" s="539"/>
      <c r="RZ47" s="539"/>
      <c r="SA47" s="539"/>
      <c r="SB47" s="539"/>
      <c r="SC47" s="539"/>
      <c r="SD47" s="539"/>
      <c r="SE47" s="539"/>
      <c r="SF47" s="539"/>
      <c r="SG47" s="539"/>
      <c r="SH47" s="539"/>
      <c r="SI47" s="539"/>
      <c r="SJ47" s="539"/>
      <c r="SK47" s="539"/>
      <c r="SL47" s="539"/>
      <c r="SM47" s="539"/>
      <c r="SN47" s="539"/>
      <c r="SO47" s="539"/>
      <c r="SP47" s="539"/>
      <c r="SQ47" s="539"/>
      <c r="SR47" s="539"/>
      <c r="SS47" s="539"/>
      <c r="ST47" s="539"/>
      <c r="SU47" s="539"/>
      <c r="SV47" s="539"/>
      <c r="SW47" s="539"/>
      <c r="SX47" s="539"/>
      <c r="SY47" s="539"/>
      <c r="SZ47" s="539"/>
      <c r="TA47" s="539"/>
      <c r="TB47" s="539"/>
      <c r="TC47" s="539"/>
      <c r="TD47" s="539"/>
      <c r="TE47" s="539"/>
      <c r="TF47" s="539"/>
      <c r="TG47" s="539"/>
      <c r="TH47" s="539"/>
      <c r="TI47" s="539"/>
      <c r="TJ47" s="539"/>
      <c r="TK47" s="539"/>
      <c r="TL47" s="539"/>
      <c r="TM47" s="539"/>
      <c r="TN47" s="539"/>
      <c r="TO47" s="539"/>
      <c r="TP47" s="539"/>
      <c r="TQ47" s="539"/>
      <c r="TR47" s="539"/>
      <c r="TS47" s="539"/>
      <c r="TT47" s="539"/>
      <c r="TU47" s="539"/>
      <c r="TV47" s="539"/>
      <c r="TW47" s="539"/>
      <c r="TX47" s="539"/>
      <c r="TY47" s="539"/>
      <c r="TZ47" s="539"/>
      <c r="UA47" s="539"/>
      <c r="UB47" s="539"/>
      <c r="UC47" s="539"/>
      <c r="UD47" s="539"/>
      <c r="UE47" s="539"/>
      <c r="UF47" s="539"/>
      <c r="UG47" s="539"/>
      <c r="UH47" s="539"/>
      <c r="UI47" s="539"/>
      <c r="UJ47" s="539"/>
      <c r="UK47" s="539"/>
      <c r="UL47" s="539"/>
      <c r="UM47" s="539"/>
      <c r="UN47" s="539"/>
      <c r="UO47" s="539"/>
      <c r="UP47" s="539"/>
      <c r="UQ47" s="539"/>
      <c r="UR47" s="539"/>
      <c r="US47" s="539"/>
      <c r="UT47" s="539"/>
      <c r="UU47" s="539"/>
      <c r="UV47" s="539"/>
      <c r="UW47" s="539"/>
      <c r="UX47" s="539"/>
      <c r="UY47" s="539"/>
      <c r="UZ47" s="539"/>
      <c r="VA47" s="539"/>
      <c r="VB47" s="539"/>
      <c r="VC47" s="539"/>
      <c r="VD47" s="539"/>
      <c r="VE47" s="539"/>
      <c r="VF47" s="539"/>
      <c r="VG47" s="539"/>
      <c r="VH47" s="539"/>
      <c r="VI47" s="539"/>
      <c r="VJ47" s="539"/>
      <c r="VK47" s="539"/>
      <c r="VL47" s="539"/>
      <c r="VM47" s="539"/>
      <c r="VN47" s="539"/>
      <c r="VO47" s="539"/>
      <c r="VP47" s="539"/>
      <c r="VQ47" s="539"/>
      <c r="VR47" s="539"/>
      <c r="VS47" s="539"/>
      <c r="VT47" s="539"/>
      <c r="VU47" s="539"/>
      <c r="VV47" s="539"/>
      <c r="VW47" s="539"/>
      <c r="VX47" s="539"/>
      <c r="VY47" s="539"/>
      <c r="VZ47" s="539"/>
      <c r="WA47" s="539"/>
      <c r="WB47" s="539"/>
      <c r="WC47" s="539"/>
      <c r="WD47" s="539"/>
      <c r="WE47" s="539"/>
      <c r="WF47" s="539"/>
      <c r="WG47" s="539"/>
      <c r="WH47" s="539"/>
      <c r="WI47" s="539"/>
      <c r="WJ47" s="539"/>
      <c r="WK47" s="539"/>
      <c r="WL47" s="539"/>
      <c r="WM47" s="539"/>
      <c r="WN47" s="539"/>
      <c r="WO47" s="539"/>
      <c r="WP47" s="539"/>
      <c r="WQ47" s="539"/>
      <c r="WR47" s="539"/>
      <c r="WS47" s="539"/>
      <c r="WT47" s="539"/>
      <c r="WU47" s="539"/>
      <c r="WV47" s="539"/>
      <c r="WW47" s="539"/>
      <c r="WX47" s="539"/>
      <c r="WY47" s="539"/>
      <c r="WZ47" s="539"/>
      <c r="XA47" s="539"/>
      <c r="XB47" s="539"/>
      <c r="XC47" s="539"/>
      <c r="XD47" s="539"/>
      <c r="XE47" s="539"/>
      <c r="XF47" s="539"/>
      <c r="XG47" s="539"/>
      <c r="XH47" s="539"/>
      <c r="XI47" s="539"/>
      <c r="XJ47" s="539"/>
      <c r="XK47" s="539"/>
      <c r="XL47" s="539"/>
      <c r="XM47" s="539"/>
      <c r="XN47" s="539"/>
      <c r="XO47" s="539"/>
      <c r="XP47" s="539"/>
      <c r="XQ47" s="539"/>
      <c r="XR47" s="539"/>
      <c r="XS47" s="539"/>
      <c r="XT47" s="539"/>
      <c r="XU47" s="539"/>
      <c r="XV47" s="539"/>
      <c r="XW47" s="539"/>
      <c r="XX47" s="539"/>
      <c r="XY47" s="539"/>
      <c r="XZ47" s="539"/>
      <c r="YA47" s="539"/>
      <c r="YB47" s="539"/>
      <c r="YC47" s="539"/>
      <c r="YD47" s="539"/>
      <c r="YE47" s="539"/>
      <c r="YF47" s="539"/>
      <c r="YG47" s="539"/>
      <c r="YH47" s="539"/>
      <c r="YI47" s="539"/>
      <c r="YJ47" s="539"/>
      <c r="YK47" s="539"/>
      <c r="YL47" s="539"/>
      <c r="YM47" s="539"/>
      <c r="YN47" s="539"/>
      <c r="YO47" s="539"/>
      <c r="YP47" s="539"/>
      <c r="YQ47" s="539"/>
      <c r="YR47" s="539"/>
      <c r="YS47" s="539"/>
      <c r="YT47" s="539"/>
      <c r="YU47" s="539"/>
      <c r="YV47" s="539"/>
      <c r="YW47" s="539"/>
      <c r="YX47" s="539"/>
      <c r="YY47" s="539"/>
      <c r="YZ47" s="539"/>
      <c r="ZA47" s="539"/>
      <c r="ZB47" s="539"/>
      <c r="ZC47" s="539"/>
      <c r="ZD47" s="539"/>
      <c r="ZE47" s="539"/>
      <c r="ZF47" s="539"/>
      <c r="ZG47" s="539"/>
      <c r="ZH47" s="539"/>
      <c r="ZI47" s="539"/>
      <c r="ZJ47" s="539"/>
      <c r="ZK47" s="539"/>
      <c r="ZL47" s="539"/>
      <c r="ZM47" s="539"/>
      <c r="ZN47" s="539"/>
      <c r="ZO47" s="539"/>
      <c r="ZP47" s="539"/>
      <c r="ZQ47" s="539"/>
      <c r="ZR47" s="539"/>
      <c r="ZS47" s="539"/>
      <c r="ZT47" s="539"/>
      <c r="ZU47" s="539"/>
      <c r="ZV47" s="539"/>
      <c r="ZW47" s="539"/>
      <c r="ZX47" s="539"/>
      <c r="ZY47" s="539"/>
      <c r="ZZ47" s="539"/>
      <c r="AAA47" s="539"/>
      <c r="AAB47" s="539"/>
      <c r="AAC47" s="539"/>
      <c r="AAD47" s="539"/>
      <c r="AAE47" s="539"/>
      <c r="AAF47" s="539"/>
      <c r="AAG47" s="539"/>
      <c r="AAH47" s="539"/>
      <c r="AAI47" s="539"/>
      <c r="AAJ47" s="539"/>
      <c r="AAK47" s="539"/>
      <c r="AAL47" s="539"/>
      <c r="AAM47" s="539"/>
      <c r="AAN47" s="539"/>
      <c r="AAO47" s="539"/>
      <c r="AAP47" s="539"/>
      <c r="AAQ47" s="539"/>
      <c r="AAR47" s="539"/>
      <c r="AAS47" s="539"/>
      <c r="AAT47" s="539"/>
      <c r="AAU47" s="539"/>
      <c r="AAV47" s="539"/>
      <c r="AAW47" s="539"/>
      <c r="AAX47" s="539"/>
      <c r="AAY47" s="539"/>
      <c r="AAZ47" s="539"/>
      <c r="ABA47" s="539"/>
      <c r="ABB47" s="539"/>
      <c r="ABC47" s="539"/>
      <c r="ABD47" s="539"/>
      <c r="ABE47" s="539"/>
      <c r="ABF47" s="539"/>
      <c r="ABG47" s="539"/>
      <c r="ABH47" s="539"/>
      <c r="ABI47" s="539"/>
      <c r="ABJ47" s="539"/>
      <c r="ABK47" s="539"/>
      <c r="ABL47" s="539"/>
      <c r="ABM47" s="539"/>
      <c r="ABN47" s="539"/>
      <c r="ABO47" s="539"/>
      <c r="ABP47" s="539"/>
      <c r="ABQ47" s="539"/>
      <c r="ABR47" s="539"/>
      <c r="ABS47" s="539"/>
      <c r="ABT47" s="539"/>
      <c r="ABU47" s="539"/>
      <c r="ABV47" s="539"/>
      <c r="ABW47" s="539"/>
      <c r="ABX47" s="539"/>
      <c r="ABY47" s="539"/>
      <c r="ABZ47" s="539"/>
      <c r="ACA47" s="539"/>
      <c r="ACB47" s="539"/>
      <c r="ACC47" s="539"/>
      <c r="ACD47" s="539"/>
      <c r="ACE47" s="539"/>
      <c r="ACF47" s="539"/>
      <c r="ACG47" s="539"/>
      <c r="ACH47" s="539"/>
      <c r="ACI47" s="539"/>
      <c r="ACJ47" s="539"/>
      <c r="ACK47" s="539"/>
      <c r="ACL47" s="539"/>
      <c r="ACM47" s="539"/>
      <c r="ACN47" s="539"/>
      <c r="ACO47" s="539"/>
      <c r="ACP47" s="539"/>
      <c r="ACQ47" s="539"/>
      <c r="ACR47" s="539"/>
      <c r="ACS47" s="539"/>
      <c r="ACT47" s="539"/>
      <c r="ACU47" s="539"/>
      <c r="ACV47" s="539"/>
      <c r="ACW47" s="539"/>
      <c r="ACX47" s="539"/>
      <c r="ACY47" s="539"/>
      <c r="ACZ47" s="539"/>
      <c r="ADA47" s="539"/>
      <c r="ADB47" s="539"/>
      <c r="ADC47" s="539"/>
      <c r="ADD47" s="539"/>
      <c r="ADE47" s="539"/>
      <c r="ADF47" s="539"/>
      <c r="ADG47" s="539"/>
      <c r="ADH47" s="539"/>
      <c r="ADI47" s="539"/>
      <c r="ADJ47" s="539"/>
      <c r="ADK47" s="539"/>
      <c r="ADL47" s="539"/>
      <c r="ADM47" s="539"/>
      <c r="ADN47" s="539"/>
      <c r="ADO47" s="539"/>
      <c r="ADP47" s="539"/>
      <c r="ADQ47" s="539"/>
      <c r="ADR47" s="539"/>
      <c r="ADS47" s="539"/>
      <c r="ADT47" s="539"/>
      <c r="ADU47" s="539"/>
      <c r="ADV47" s="539"/>
      <c r="ADW47" s="539"/>
      <c r="ADX47" s="539"/>
      <c r="ADY47" s="539"/>
      <c r="ADZ47" s="539"/>
      <c r="AEA47" s="539"/>
      <c r="AEB47" s="539"/>
      <c r="AEC47" s="539"/>
      <c r="AED47" s="539"/>
      <c r="AEE47" s="539"/>
      <c r="AEF47" s="539"/>
      <c r="AEG47" s="539"/>
      <c r="AEH47" s="539"/>
      <c r="AEI47" s="539"/>
      <c r="AEJ47" s="539"/>
      <c r="AEK47" s="539"/>
      <c r="AEL47" s="539"/>
      <c r="AEM47" s="539"/>
      <c r="AEN47" s="539"/>
      <c r="AEO47" s="539"/>
      <c r="AEP47" s="539"/>
      <c r="AEQ47" s="539"/>
      <c r="AER47" s="539"/>
      <c r="AES47" s="539"/>
      <c r="AET47" s="539"/>
      <c r="AEU47" s="539"/>
      <c r="AEV47" s="539"/>
      <c r="AEW47" s="539"/>
      <c r="AEX47" s="539"/>
      <c r="AEY47" s="539"/>
      <c r="AEZ47" s="539"/>
      <c r="AFA47" s="539"/>
      <c r="AFB47" s="539"/>
      <c r="AFC47" s="539"/>
      <c r="AFD47" s="539"/>
      <c r="AFE47" s="539"/>
      <c r="AFF47" s="539"/>
      <c r="AFG47" s="539"/>
      <c r="AFH47" s="539"/>
      <c r="AFI47" s="539"/>
      <c r="AFJ47" s="539"/>
      <c r="AFK47" s="539"/>
      <c r="AFL47" s="539"/>
      <c r="AFM47" s="539"/>
      <c r="AFN47" s="539"/>
      <c r="AFO47" s="539"/>
      <c r="AFP47" s="539"/>
      <c r="AFQ47" s="539"/>
      <c r="AFR47" s="539"/>
      <c r="AFS47" s="539"/>
      <c r="AFT47" s="539"/>
      <c r="AFU47" s="539"/>
      <c r="AFV47" s="539"/>
      <c r="AFW47" s="539"/>
      <c r="AFX47" s="539"/>
      <c r="AFY47" s="539"/>
    </row>
    <row r="48" spans="1:857" s="539" customFormat="1" hidden="1" x14ac:dyDescent="0.3">
      <c r="A48" s="847" t="s">
        <v>58</v>
      </c>
      <c r="B48" s="848" t="s">
        <v>59</v>
      </c>
      <c r="C48" s="847">
        <v>3</v>
      </c>
      <c r="D48" s="546">
        <f>+D49</f>
        <v>0</v>
      </c>
      <c r="E48" s="546">
        <f t="shared" ref="E48:F49" si="19">+E49</f>
        <v>0</v>
      </c>
      <c r="F48" s="546">
        <f t="shared" si="19"/>
        <v>0</v>
      </c>
    </row>
    <row r="49" spans="1:6" s="539" customFormat="1" hidden="1" x14ac:dyDescent="0.3">
      <c r="A49" s="990" t="s">
        <v>60</v>
      </c>
      <c r="B49" s="991" t="s">
        <v>61</v>
      </c>
      <c r="C49" s="849">
        <v>4</v>
      </c>
      <c r="D49" s="992">
        <f>+D50</f>
        <v>0</v>
      </c>
      <c r="E49" s="992">
        <f t="shared" si="19"/>
        <v>0</v>
      </c>
      <c r="F49" s="992">
        <f t="shared" si="19"/>
        <v>0</v>
      </c>
    </row>
    <row r="50" spans="1:6" s="539" customFormat="1" hidden="1" x14ac:dyDescent="0.3">
      <c r="A50" s="849" t="s">
        <v>456</v>
      </c>
      <c r="B50" s="850" t="s">
        <v>468</v>
      </c>
      <c r="C50" s="851">
        <v>5</v>
      </c>
      <c r="D50" s="548"/>
      <c r="E50" s="548"/>
      <c r="F50" s="548"/>
    </row>
    <row r="51" spans="1:6" s="544" customFormat="1" ht="34.799999999999997" hidden="1" x14ac:dyDescent="0.3">
      <c r="A51" s="924" t="s">
        <v>415</v>
      </c>
      <c r="B51" s="894" t="s">
        <v>416</v>
      </c>
      <c r="C51" s="924">
        <v>2</v>
      </c>
      <c r="D51" s="545">
        <f>+D52+D56</f>
        <v>0</v>
      </c>
      <c r="E51" s="545">
        <f t="shared" ref="E51:F51" si="20">+E52+E56</f>
        <v>0</v>
      </c>
      <c r="F51" s="545">
        <f t="shared" si="20"/>
        <v>0</v>
      </c>
    </row>
    <row r="52" spans="1:6" s="539" customFormat="1" ht="90" hidden="1" x14ac:dyDescent="0.3">
      <c r="A52" s="847" t="s">
        <v>62</v>
      </c>
      <c r="B52" s="848" t="s">
        <v>63</v>
      </c>
      <c r="C52" s="847">
        <v>3</v>
      </c>
      <c r="D52" s="546">
        <f>+D53</f>
        <v>0</v>
      </c>
      <c r="E52" s="546">
        <f t="shared" ref="E52:F52" si="21">+E53</f>
        <v>0</v>
      </c>
      <c r="F52" s="546">
        <f t="shared" si="21"/>
        <v>0</v>
      </c>
    </row>
    <row r="53" spans="1:6" s="539" customFormat="1" ht="90" hidden="1" x14ac:dyDescent="0.3">
      <c r="A53" s="990" t="s">
        <v>64</v>
      </c>
      <c r="B53" s="991" t="s">
        <v>65</v>
      </c>
      <c r="C53" s="849">
        <v>4</v>
      </c>
      <c r="D53" s="992">
        <f>SUM(D54:D55)</f>
        <v>0</v>
      </c>
      <c r="E53" s="992">
        <f t="shared" ref="E53:F53" si="22">SUM(E54:E55)</f>
        <v>0</v>
      </c>
      <c r="F53" s="992">
        <f t="shared" si="22"/>
        <v>0</v>
      </c>
    </row>
    <row r="54" spans="1:6" s="539" customFormat="1" ht="90" hidden="1" x14ac:dyDescent="0.3">
      <c r="A54" s="849" t="s">
        <v>457</v>
      </c>
      <c r="B54" s="850" t="s">
        <v>469</v>
      </c>
      <c r="C54" s="851">
        <v>5</v>
      </c>
      <c r="D54" s="548"/>
      <c r="E54" s="548"/>
      <c r="F54" s="548"/>
    </row>
    <row r="55" spans="1:6" s="539" customFormat="1" ht="90" hidden="1" x14ac:dyDescent="0.3">
      <c r="A55" s="849" t="s">
        <v>458</v>
      </c>
      <c r="B55" s="850" t="s">
        <v>470</v>
      </c>
      <c r="C55" s="851">
        <v>5</v>
      </c>
      <c r="D55" s="548"/>
      <c r="E55" s="548"/>
      <c r="F55" s="548"/>
    </row>
    <row r="56" spans="1:6" s="539" customFormat="1" ht="36" hidden="1" x14ac:dyDescent="0.3">
      <c r="A56" s="847" t="s">
        <v>417</v>
      </c>
      <c r="B56" s="848" t="s">
        <v>66</v>
      </c>
      <c r="C56" s="847">
        <v>3</v>
      </c>
      <c r="D56" s="546">
        <f>+D57</f>
        <v>0</v>
      </c>
      <c r="E56" s="546">
        <f t="shared" ref="E56:F57" si="23">+E57</f>
        <v>0</v>
      </c>
      <c r="F56" s="546">
        <f t="shared" si="23"/>
        <v>0</v>
      </c>
    </row>
    <row r="57" spans="1:6" s="539" customFormat="1" ht="54" hidden="1" x14ac:dyDescent="0.3">
      <c r="A57" s="990" t="s">
        <v>67</v>
      </c>
      <c r="B57" s="991" t="s">
        <v>68</v>
      </c>
      <c r="C57" s="849">
        <v>4</v>
      </c>
      <c r="D57" s="992">
        <f>+D58</f>
        <v>0</v>
      </c>
      <c r="E57" s="992">
        <f t="shared" si="23"/>
        <v>0</v>
      </c>
      <c r="F57" s="992">
        <f t="shared" si="23"/>
        <v>0</v>
      </c>
    </row>
    <row r="58" spans="1:6" s="539" customFormat="1" ht="54" hidden="1" x14ac:dyDescent="0.3">
      <c r="A58" s="849" t="s">
        <v>69</v>
      </c>
      <c r="B58" s="850" t="s">
        <v>471</v>
      </c>
      <c r="C58" s="851">
        <v>5</v>
      </c>
      <c r="D58" s="548"/>
      <c r="E58" s="548"/>
      <c r="F58" s="548"/>
    </row>
    <row r="59" spans="1:6" s="544" customFormat="1" ht="17.399999999999999" hidden="1" x14ac:dyDescent="0.3">
      <c r="A59" s="924" t="s">
        <v>160</v>
      </c>
      <c r="B59" s="894" t="s">
        <v>158</v>
      </c>
      <c r="C59" s="924">
        <v>2</v>
      </c>
      <c r="D59" s="545">
        <f>+D60+D63</f>
        <v>0</v>
      </c>
      <c r="E59" s="545">
        <f t="shared" ref="E59:F59" si="24">+E60+E63</f>
        <v>0</v>
      </c>
      <c r="F59" s="545">
        <f t="shared" si="24"/>
        <v>0</v>
      </c>
    </row>
    <row r="60" spans="1:6" s="539" customFormat="1" hidden="1" x14ac:dyDescent="0.3">
      <c r="A60" s="847" t="s">
        <v>70</v>
      </c>
      <c r="B60" s="848" t="s">
        <v>71</v>
      </c>
      <c r="C60" s="847">
        <v>3</v>
      </c>
      <c r="D60" s="546">
        <f>+D61</f>
        <v>0</v>
      </c>
      <c r="E60" s="546">
        <f t="shared" ref="E60:F61" si="25">+E61</f>
        <v>0</v>
      </c>
      <c r="F60" s="546">
        <f t="shared" si="25"/>
        <v>0</v>
      </c>
    </row>
    <row r="61" spans="1:6" s="539" customFormat="1" ht="54" hidden="1" x14ac:dyDescent="0.3">
      <c r="A61" s="990" t="s">
        <v>72</v>
      </c>
      <c r="B61" s="991" t="s">
        <v>73</v>
      </c>
      <c r="C61" s="849">
        <v>4</v>
      </c>
      <c r="D61" s="992">
        <f>+D62</f>
        <v>0</v>
      </c>
      <c r="E61" s="992">
        <f t="shared" si="25"/>
        <v>0</v>
      </c>
      <c r="F61" s="992">
        <f t="shared" si="25"/>
        <v>0</v>
      </c>
    </row>
    <row r="62" spans="1:6" s="539" customFormat="1" ht="72" hidden="1" x14ac:dyDescent="0.3">
      <c r="A62" s="849" t="s">
        <v>162</v>
      </c>
      <c r="B62" s="850" t="s">
        <v>472</v>
      </c>
      <c r="C62" s="851">
        <v>5</v>
      </c>
      <c r="D62" s="548"/>
      <c r="E62" s="548"/>
      <c r="F62" s="548"/>
    </row>
    <row r="63" spans="1:6" s="539" customFormat="1" ht="36" hidden="1" x14ac:dyDescent="0.3">
      <c r="A63" s="847" t="s">
        <v>161</v>
      </c>
      <c r="B63" s="848" t="s">
        <v>159</v>
      </c>
      <c r="C63" s="847">
        <v>3</v>
      </c>
      <c r="D63" s="546">
        <f>+D64</f>
        <v>0</v>
      </c>
      <c r="E63" s="546">
        <f t="shared" ref="E63:F63" si="26">+E64</f>
        <v>0</v>
      </c>
      <c r="F63" s="546">
        <f t="shared" si="26"/>
        <v>0</v>
      </c>
    </row>
    <row r="64" spans="1:6" s="539" customFormat="1" ht="54" hidden="1" x14ac:dyDescent="0.3">
      <c r="A64" s="849" t="s">
        <v>163</v>
      </c>
      <c r="B64" s="850" t="s">
        <v>473</v>
      </c>
      <c r="C64" s="926">
        <v>4</v>
      </c>
      <c r="D64" s="547"/>
      <c r="E64" s="547"/>
      <c r="F64" s="547"/>
    </row>
    <row r="65" spans="1:857" s="544" customFormat="1" ht="17.399999999999999" hidden="1" x14ac:dyDescent="0.3">
      <c r="A65" s="924" t="s">
        <v>74</v>
      </c>
      <c r="B65" s="894" t="s">
        <v>75</v>
      </c>
      <c r="C65" s="924">
        <v>2</v>
      </c>
      <c r="D65" s="545">
        <f>+D66+D68</f>
        <v>0</v>
      </c>
      <c r="E65" s="545">
        <f t="shared" ref="E65:F65" si="27">+E66+E68</f>
        <v>0</v>
      </c>
      <c r="F65" s="545">
        <f t="shared" si="27"/>
        <v>0</v>
      </c>
    </row>
    <row r="66" spans="1:857" s="539" customFormat="1" hidden="1" x14ac:dyDescent="0.3">
      <c r="A66" s="847" t="s">
        <v>76</v>
      </c>
      <c r="B66" s="848" t="s">
        <v>77</v>
      </c>
      <c r="C66" s="847">
        <v>3</v>
      </c>
      <c r="D66" s="546">
        <f>+D67</f>
        <v>0</v>
      </c>
      <c r="E66" s="546">
        <f t="shared" ref="E66:F66" si="28">+E67</f>
        <v>0</v>
      </c>
      <c r="F66" s="546">
        <f t="shared" si="28"/>
        <v>0</v>
      </c>
    </row>
    <row r="67" spans="1:857" s="539" customFormat="1" hidden="1" x14ac:dyDescent="0.3">
      <c r="A67" s="849" t="s">
        <v>78</v>
      </c>
      <c r="B67" s="850" t="s">
        <v>474</v>
      </c>
      <c r="C67" s="926">
        <v>4</v>
      </c>
      <c r="D67" s="547"/>
      <c r="E67" s="547"/>
      <c r="F67" s="547"/>
    </row>
    <row r="68" spans="1:857" s="539" customFormat="1" hidden="1" x14ac:dyDescent="0.3">
      <c r="A68" s="847" t="s">
        <v>79</v>
      </c>
      <c r="B68" s="848" t="s">
        <v>80</v>
      </c>
      <c r="C68" s="847">
        <v>3</v>
      </c>
      <c r="D68" s="546">
        <f>+D69</f>
        <v>0</v>
      </c>
      <c r="E68" s="546">
        <f t="shared" ref="E68:F68" si="29">+E69</f>
        <v>0</v>
      </c>
      <c r="F68" s="546">
        <f t="shared" si="29"/>
        <v>0</v>
      </c>
    </row>
    <row r="69" spans="1:857" s="539" customFormat="1" hidden="1" x14ac:dyDescent="0.3">
      <c r="A69" s="849" t="s">
        <v>81</v>
      </c>
      <c r="B69" s="850" t="s">
        <v>475</v>
      </c>
      <c r="C69" s="926">
        <v>4</v>
      </c>
      <c r="D69" s="547"/>
      <c r="E69" s="547"/>
      <c r="F69" s="547"/>
    </row>
    <row r="70" spans="1:857" s="844" customFormat="1" ht="17.399999999999999" x14ac:dyDescent="0.3">
      <c r="A70" s="921" t="s">
        <v>219</v>
      </c>
      <c r="B70" s="922" t="s">
        <v>234</v>
      </c>
      <c r="C70" s="923">
        <v>1</v>
      </c>
      <c r="D70" s="742">
        <f>+D71+D90+D96+D93</f>
        <v>1692804</v>
      </c>
      <c r="E70" s="742">
        <f t="shared" ref="E70:F70" si="30">+E71+E90+E96+E93</f>
        <v>346937</v>
      </c>
      <c r="F70" s="742">
        <f t="shared" si="30"/>
        <v>332696</v>
      </c>
    </row>
    <row r="71" spans="1:857" s="845" customFormat="1" ht="34.799999999999997" x14ac:dyDescent="0.3">
      <c r="A71" s="924" t="s">
        <v>220</v>
      </c>
      <c r="B71" s="894" t="s">
        <v>82</v>
      </c>
      <c r="C71" s="924">
        <v>2</v>
      </c>
      <c r="D71" s="545">
        <f>+D72+D77+D84+D87</f>
        <v>1692804</v>
      </c>
      <c r="E71" s="545">
        <f t="shared" ref="E71:F71" si="31">+E72+E77+E84+E87</f>
        <v>346937</v>
      </c>
      <c r="F71" s="545">
        <f t="shared" si="31"/>
        <v>332696</v>
      </c>
    </row>
    <row r="72" spans="1:857" x14ac:dyDescent="0.3">
      <c r="A72" s="847" t="s">
        <v>83</v>
      </c>
      <c r="B72" s="848" t="s">
        <v>84</v>
      </c>
      <c r="C72" s="847">
        <v>3</v>
      </c>
      <c r="D72" s="546">
        <f>D73+D75</f>
        <v>1580678</v>
      </c>
      <c r="E72" s="546">
        <f t="shared" ref="E72:F72" si="32">E73+E75</f>
        <v>229632</v>
      </c>
      <c r="F72" s="546">
        <f t="shared" si="32"/>
        <v>211156</v>
      </c>
    </row>
    <row r="73" spans="1:857" ht="36" x14ac:dyDescent="0.35">
      <c r="A73" s="990" t="s">
        <v>85</v>
      </c>
      <c r="B73" s="991" t="s">
        <v>86</v>
      </c>
      <c r="C73" s="743">
        <v>317450</v>
      </c>
      <c r="D73" s="993">
        <f>D74</f>
        <v>1316733</v>
      </c>
      <c r="E73" s="993">
        <f t="shared" ref="E73:F73" si="33">E74</f>
        <v>0</v>
      </c>
      <c r="F73" s="993">
        <f t="shared" si="33"/>
        <v>0</v>
      </c>
      <c r="G73" s="846"/>
      <c r="H73" s="846"/>
      <c r="I73" s="846"/>
      <c r="J73" s="846"/>
      <c r="K73" s="846"/>
      <c r="L73" s="846"/>
      <c r="M73" s="846"/>
      <c r="N73" s="846"/>
      <c r="O73" s="846"/>
      <c r="P73" s="846"/>
      <c r="Q73" s="846"/>
      <c r="R73" s="846"/>
      <c r="S73" s="846"/>
      <c r="T73" s="846"/>
      <c r="U73" s="846"/>
      <c r="V73" s="846"/>
      <c r="W73" s="846"/>
      <c r="X73" s="846"/>
      <c r="Y73" s="846"/>
      <c r="Z73" s="846"/>
      <c r="AA73" s="846"/>
      <c r="AB73" s="846"/>
      <c r="AC73" s="846"/>
      <c r="AD73" s="846"/>
      <c r="AE73" s="846"/>
      <c r="AF73" s="846"/>
      <c r="AG73" s="846"/>
      <c r="AH73" s="846"/>
      <c r="AI73" s="846"/>
      <c r="AJ73" s="846"/>
      <c r="AK73" s="846"/>
      <c r="AL73" s="846"/>
      <c r="AM73" s="846"/>
      <c r="AN73" s="846"/>
      <c r="AO73" s="846"/>
      <c r="AP73" s="846"/>
      <c r="AQ73" s="846"/>
      <c r="AR73" s="846"/>
      <c r="AS73" s="846"/>
      <c r="AT73" s="846"/>
      <c r="AU73" s="846"/>
      <c r="AV73" s="846"/>
      <c r="AW73" s="846"/>
      <c r="AX73" s="846"/>
      <c r="AY73" s="846"/>
      <c r="AZ73" s="846"/>
      <c r="BA73" s="846"/>
      <c r="BB73" s="846"/>
      <c r="BC73" s="846"/>
      <c r="BD73" s="846"/>
      <c r="BE73" s="846"/>
      <c r="BF73" s="846"/>
      <c r="BG73" s="846"/>
      <c r="BH73" s="846"/>
      <c r="BI73" s="846"/>
      <c r="BJ73" s="846"/>
      <c r="BK73" s="846"/>
      <c r="BL73" s="846"/>
      <c r="BM73" s="846"/>
      <c r="BN73" s="846"/>
      <c r="BO73" s="846"/>
      <c r="BP73" s="846"/>
      <c r="BQ73" s="846"/>
      <c r="BR73" s="846"/>
      <c r="BS73" s="846"/>
      <c r="BT73" s="846"/>
      <c r="BU73" s="846"/>
      <c r="BV73" s="846"/>
      <c r="BW73" s="846"/>
      <c r="BX73" s="846"/>
      <c r="BY73" s="846"/>
      <c r="BZ73" s="846"/>
      <c r="CA73" s="846"/>
      <c r="CB73" s="846"/>
      <c r="CC73" s="846"/>
      <c r="CD73" s="846"/>
      <c r="CE73" s="846"/>
      <c r="CF73" s="846"/>
      <c r="CG73" s="846"/>
      <c r="CH73" s="846"/>
      <c r="CI73" s="846"/>
      <c r="CJ73" s="846"/>
      <c r="CK73" s="846"/>
      <c r="CL73" s="846"/>
      <c r="CM73" s="846"/>
      <c r="CN73" s="846"/>
      <c r="CO73" s="846"/>
      <c r="CP73" s="846"/>
      <c r="CQ73" s="846"/>
      <c r="CR73" s="846"/>
      <c r="CS73" s="846"/>
      <c r="CT73" s="846"/>
      <c r="CU73" s="846"/>
      <c r="CV73" s="846"/>
      <c r="CW73" s="846"/>
      <c r="CX73" s="846"/>
      <c r="CY73" s="846"/>
      <c r="CZ73" s="846"/>
      <c r="DA73" s="846"/>
      <c r="DB73" s="846"/>
      <c r="DC73" s="846"/>
      <c r="DD73" s="846"/>
      <c r="DE73" s="846"/>
      <c r="DF73" s="846"/>
      <c r="DG73" s="846"/>
      <c r="DH73" s="846"/>
      <c r="DI73" s="846"/>
      <c r="DJ73" s="846"/>
      <c r="DK73" s="846"/>
      <c r="DL73" s="846"/>
      <c r="DM73" s="846"/>
      <c r="DN73" s="846"/>
      <c r="DO73" s="846"/>
      <c r="DP73" s="846"/>
      <c r="DQ73" s="846"/>
      <c r="DR73" s="846"/>
      <c r="DS73" s="846"/>
      <c r="DT73" s="846"/>
      <c r="DU73" s="846"/>
      <c r="DV73" s="846"/>
      <c r="DW73" s="846"/>
      <c r="DX73" s="846"/>
      <c r="DY73" s="846"/>
      <c r="DZ73" s="846"/>
      <c r="EA73" s="846"/>
      <c r="EB73" s="846"/>
      <c r="EC73" s="846"/>
      <c r="ED73" s="846"/>
      <c r="EE73" s="846"/>
      <c r="EF73" s="846"/>
      <c r="EG73" s="846"/>
      <c r="EH73" s="846"/>
      <c r="EI73" s="846"/>
      <c r="EJ73" s="846"/>
      <c r="EK73" s="846"/>
      <c r="EL73" s="846"/>
      <c r="EM73" s="846"/>
      <c r="EN73" s="846"/>
      <c r="EO73" s="846"/>
      <c r="EP73" s="846"/>
      <c r="EQ73" s="846"/>
      <c r="ER73" s="846"/>
      <c r="ES73" s="846"/>
      <c r="ET73" s="846"/>
      <c r="EU73" s="846"/>
      <c r="EV73" s="846"/>
      <c r="EW73" s="846"/>
      <c r="EX73" s="846"/>
      <c r="EY73" s="846"/>
      <c r="EZ73" s="846"/>
      <c r="FA73" s="846"/>
      <c r="FB73" s="846"/>
      <c r="FC73" s="846"/>
      <c r="FD73" s="846"/>
      <c r="FE73" s="846"/>
      <c r="FF73" s="846"/>
      <c r="FG73" s="846"/>
      <c r="FH73" s="846"/>
      <c r="FI73" s="846"/>
      <c r="FJ73" s="846"/>
      <c r="FK73" s="846"/>
      <c r="FL73" s="846"/>
      <c r="FM73" s="846"/>
      <c r="FN73" s="846"/>
      <c r="FO73" s="846"/>
      <c r="FP73" s="846"/>
      <c r="FQ73" s="846"/>
      <c r="FR73" s="846"/>
      <c r="FS73" s="846"/>
      <c r="FT73" s="846"/>
      <c r="FU73" s="846"/>
      <c r="FV73" s="846"/>
      <c r="FW73" s="846"/>
      <c r="FX73" s="846"/>
      <c r="FY73" s="846"/>
      <c r="FZ73" s="846"/>
      <c r="GA73" s="846"/>
      <c r="GB73" s="846"/>
      <c r="GC73" s="846"/>
      <c r="GD73" s="846"/>
      <c r="GE73" s="846"/>
      <c r="GF73" s="846"/>
      <c r="GG73" s="846"/>
      <c r="GH73" s="846"/>
      <c r="GI73" s="846"/>
      <c r="GJ73" s="846"/>
      <c r="GK73" s="846"/>
      <c r="GL73" s="846"/>
      <c r="GM73" s="846"/>
      <c r="GN73" s="846"/>
      <c r="GO73" s="846"/>
      <c r="GP73" s="846"/>
      <c r="GQ73" s="846"/>
      <c r="GR73" s="846"/>
      <c r="GS73" s="846"/>
      <c r="GT73" s="846"/>
      <c r="GU73" s="846"/>
      <c r="GV73" s="846"/>
      <c r="GW73" s="846"/>
      <c r="GX73" s="846"/>
      <c r="GY73" s="846"/>
      <c r="GZ73" s="846"/>
      <c r="HA73" s="846"/>
      <c r="HB73" s="846"/>
      <c r="HC73" s="846"/>
      <c r="HD73" s="846"/>
      <c r="HE73" s="846"/>
      <c r="HF73" s="846"/>
      <c r="HG73" s="846"/>
      <c r="HH73" s="846"/>
      <c r="HI73" s="846"/>
      <c r="HJ73" s="846"/>
      <c r="HK73" s="846"/>
      <c r="HL73" s="846"/>
      <c r="HM73" s="846"/>
      <c r="HN73" s="846"/>
      <c r="HO73" s="846"/>
      <c r="HP73" s="846"/>
      <c r="HQ73" s="846"/>
      <c r="HR73" s="846"/>
      <c r="HS73" s="846"/>
      <c r="HT73" s="846"/>
      <c r="HU73" s="846"/>
      <c r="HV73" s="846"/>
      <c r="HW73" s="846"/>
      <c r="HX73" s="846"/>
      <c r="HY73" s="846"/>
      <c r="HZ73" s="846"/>
      <c r="IA73" s="846"/>
      <c r="IB73" s="846"/>
      <c r="IC73" s="846"/>
      <c r="ID73" s="846"/>
      <c r="IE73" s="846"/>
      <c r="IF73" s="846"/>
      <c r="IG73" s="846"/>
      <c r="IH73" s="846"/>
      <c r="II73" s="846"/>
      <c r="IJ73" s="846"/>
      <c r="IK73" s="846"/>
      <c r="IL73" s="846"/>
      <c r="IM73" s="846"/>
      <c r="IN73" s="846"/>
      <c r="IO73" s="846"/>
      <c r="IP73" s="846"/>
      <c r="IQ73" s="846"/>
      <c r="IR73" s="846"/>
      <c r="IS73" s="846"/>
      <c r="IT73" s="846"/>
      <c r="IU73" s="846"/>
      <c r="IV73" s="846"/>
      <c r="IW73" s="846"/>
      <c r="IX73" s="846"/>
      <c r="IY73" s="846"/>
      <c r="IZ73" s="846"/>
      <c r="JA73" s="846"/>
      <c r="JB73" s="846"/>
      <c r="JC73" s="846"/>
      <c r="JD73" s="846"/>
      <c r="JE73" s="846"/>
      <c r="JF73" s="846"/>
      <c r="JG73" s="846"/>
      <c r="JH73" s="846"/>
      <c r="JI73" s="846"/>
      <c r="JJ73" s="846"/>
      <c r="JK73" s="846"/>
      <c r="JL73" s="846"/>
      <c r="JM73" s="846"/>
      <c r="JN73" s="846"/>
      <c r="JO73" s="846"/>
      <c r="JP73" s="846"/>
      <c r="JQ73" s="846"/>
      <c r="JR73" s="846"/>
      <c r="JS73" s="846"/>
      <c r="JT73" s="846"/>
      <c r="JU73" s="846"/>
      <c r="JV73" s="846"/>
      <c r="JW73" s="846"/>
      <c r="JX73" s="846"/>
      <c r="JY73" s="846"/>
      <c r="JZ73" s="846"/>
      <c r="KA73" s="846"/>
      <c r="KB73" s="846"/>
      <c r="KC73" s="846"/>
      <c r="KD73" s="846"/>
      <c r="KE73" s="846"/>
      <c r="KF73" s="846"/>
      <c r="KG73" s="846"/>
      <c r="KH73" s="846"/>
      <c r="KI73" s="846"/>
      <c r="KJ73" s="846"/>
      <c r="KK73" s="846"/>
      <c r="KL73" s="846"/>
      <c r="KM73" s="846"/>
      <c r="KN73" s="846"/>
      <c r="KO73" s="846"/>
      <c r="KP73" s="846"/>
      <c r="KQ73" s="846"/>
      <c r="KR73" s="846"/>
      <c r="KS73" s="846"/>
      <c r="KT73" s="846"/>
      <c r="KU73" s="846"/>
      <c r="KV73" s="846"/>
      <c r="KW73" s="846"/>
      <c r="KX73" s="846"/>
      <c r="KY73" s="846"/>
      <c r="KZ73" s="846"/>
      <c r="LA73" s="846"/>
      <c r="LB73" s="846"/>
      <c r="LC73" s="846"/>
      <c r="LD73" s="846"/>
      <c r="LE73" s="846"/>
      <c r="LF73" s="846"/>
      <c r="LG73" s="846"/>
      <c r="LH73" s="846"/>
      <c r="LI73" s="846"/>
      <c r="LJ73" s="846"/>
      <c r="LK73" s="846"/>
      <c r="LL73" s="846"/>
      <c r="LM73" s="846"/>
      <c r="LN73" s="846"/>
      <c r="LO73" s="846"/>
      <c r="LP73" s="846"/>
      <c r="LQ73" s="846"/>
      <c r="LR73" s="846"/>
      <c r="LS73" s="846"/>
      <c r="LT73" s="846"/>
      <c r="LU73" s="846"/>
      <c r="LV73" s="846"/>
      <c r="LW73" s="846"/>
      <c r="LX73" s="846"/>
      <c r="LY73" s="846"/>
      <c r="LZ73" s="846"/>
      <c r="MA73" s="846"/>
      <c r="MB73" s="846"/>
      <c r="MC73" s="846"/>
      <c r="MD73" s="846"/>
      <c r="ME73" s="846"/>
      <c r="MF73" s="846"/>
      <c r="MG73" s="846"/>
      <c r="MH73" s="846"/>
      <c r="MI73" s="846"/>
      <c r="MJ73" s="846"/>
      <c r="MK73" s="846"/>
      <c r="ML73" s="846"/>
      <c r="MM73" s="846"/>
      <c r="MN73" s="846"/>
      <c r="MO73" s="846"/>
      <c r="MP73" s="846"/>
      <c r="MQ73" s="846"/>
      <c r="MR73" s="846"/>
      <c r="MS73" s="846"/>
      <c r="MT73" s="846"/>
      <c r="MU73" s="846"/>
      <c r="MV73" s="846"/>
      <c r="MW73" s="846"/>
      <c r="MX73" s="846"/>
      <c r="MY73" s="846"/>
      <c r="MZ73" s="846"/>
      <c r="NA73" s="846"/>
      <c r="NB73" s="846"/>
      <c r="NC73" s="846"/>
      <c r="ND73" s="846"/>
      <c r="NE73" s="846"/>
      <c r="NF73" s="846"/>
      <c r="NG73" s="846"/>
      <c r="NH73" s="846"/>
      <c r="NI73" s="846"/>
      <c r="NJ73" s="846"/>
      <c r="NK73" s="846"/>
      <c r="NL73" s="846"/>
      <c r="NM73" s="846"/>
      <c r="NN73" s="846"/>
      <c r="NO73" s="846"/>
      <c r="NP73" s="846"/>
      <c r="NQ73" s="846"/>
      <c r="NR73" s="846"/>
      <c r="NS73" s="846"/>
      <c r="NT73" s="846"/>
      <c r="NU73" s="846"/>
      <c r="NV73" s="846"/>
      <c r="NW73" s="846"/>
      <c r="NX73" s="846"/>
      <c r="NY73" s="846"/>
      <c r="NZ73" s="846"/>
      <c r="OA73" s="846"/>
      <c r="OB73" s="846"/>
      <c r="OC73" s="846"/>
      <c r="OD73" s="846"/>
      <c r="OE73" s="846"/>
      <c r="OF73" s="846"/>
      <c r="OG73" s="846"/>
      <c r="OH73" s="846"/>
      <c r="OI73" s="846"/>
      <c r="OJ73" s="846"/>
      <c r="OK73" s="846"/>
      <c r="OL73" s="846"/>
      <c r="OM73" s="846"/>
      <c r="ON73" s="846"/>
      <c r="OO73" s="846"/>
      <c r="OP73" s="846"/>
      <c r="OQ73" s="846"/>
      <c r="OR73" s="846"/>
      <c r="OS73" s="846"/>
      <c r="OT73" s="846"/>
      <c r="OU73" s="846"/>
      <c r="OV73" s="846"/>
      <c r="OW73" s="846"/>
      <c r="OX73" s="846"/>
      <c r="OY73" s="846"/>
      <c r="OZ73" s="846"/>
      <c r="PA73" s="846"/>
      <c r="PB73" s="846"/>
      <c r="PC73" s="846"/>
      <c r="PD73" s="846"/>
      <c r="PE73" s="846"/>
      <c r="PF73" s="846"/>
      <c r="PG73" s="846"/>
      <c r="PH73" s="846"/>
      <c r="PI73" s="846"/>
      <c r="PJ73" s="846"/>
      <c r="PK73" s="846"/>
      <c r="PL73" s="846"/>
      <c r="PM73" s="846"/>
      <c r="PN73" s="846"/>
      <c r="PO73" s="846"/>
      <c r="PP73" s="846"/>
      <c r="PQ73" s="846"/>
      <c r="PR73" s="846"/>
      <c r="PS73" s="846"/>
      <c r="PT73" s="846"/>
      <c r="PU73" s="846"/>
      <c r="PV73" s="846"/>
      <c r="PW73" s="846"/>
      <c r="PX73" s="846"/>
      <c r="PY73" s="846"/>
      <c r="PZ73" s="846"/>
      <c r="QA73" s="846"/>
      <c r="QB73" s="846"/>
      <c r="QC73" s="846"/>
      <c r="QD73" s="846"/>
      <c r="QE73" s="846"/>
      <c r="QF73" s="846"/>
      <c r="QG73" s="846"/>
      <c r="QH73" s="846"/>
      <c r="QI73" s="846"/>
      <c r="QJ73" s="846"/>
      <c r="QK73" s="846"/>
      <c r="QL73" s="846"/>
      <c r="QM73" s="846"/>
      <c r="QN73" s="846"/>
      <c r="QO73" s="846"/>
      <c r="QP73" s="846"/>
      <c r="QQ73" s="846"/>
      <c r="QR73" s="846"/>
      <c r="QS73" s="846"/>
      <c r="QT73" s="846"/>
      <c r="QU73" s="846"/>
      <c r="QV73" s="846"/>
      <c r="QW73" s="846"/>
      <c r="QX73" s="846"/>
      <c r="QY73" s="846"/>
      <c r="QZ73" s="846"/>
      <c r="RA73" s="846"/>
      <c r="RB73" s="846"/>
      <c r="RC73" s="846"/>
      <c r="RD73" s="846"/>
      <c r="RE73" s="846"/>
      <c r="RF73" s="846"/>
      <c r="RG73" s="846"/>
      <c r="RH73" s="846"/>
      <c r="RI73" s="846"/>
      <c r="RJ73" s="846"/>
      <c r="RK73" s="846"/>
      <c r="RL73" s="846"/>
      <c r="RM73" s="846"/>
      <c r="RN73" s="846"/>
      <c r="RO73" s="846"/>
      <c r="RP73" s="846"/>
      <c r="RQ73" s="846"/>
      <c r="RR73" s="846"/>
      <c r="RS73" s="846"/>
      <c r="RT73" s="846"/>
      <c r="RU73" s="846"/>
      <c r="RV73" s="846"/>
      <c r="RW73" s="846"/>
      <c r="RX73" s="846"/>
      <c r="RY73" s="846"/>
      <c r="RZ73" s="846"/>
      <c r="SA73" s="846"/>
      <c r="SB73" s="846"/>
      <c r="SC73" s="846"/>
      <c r="SD73" s="846"/>
      <c r="SE73" s="846"/>
      <c r="SF73" s="846"/>
      <c r="SG73" s="846"/>
      <c r="SH73" s="846"/>
      <c r="SI73" s="846"/>
      <c r="SJ73" s="846"/>
      <c r="SK73" s="846"/>
      <c r="SL73" s="846"/>
      <c r="SM73" s="846"/>
      <c r="SN73" s="846"/>
      <c r="SO73" s="846"/>
      <c r="SP73" s="846"/>
      <c r="SQ73" s="846"/>
      <c r="SR73" s="846"/>
      <c r="SS73" s="846"/>
      <c r="ST73" s="846"/>
      <c r="SU73" s="846"/>
      <c r="SV73" s="846"/>
      <c r="SW73" s="846"/>
      <c r="SX73" s="846"/>
      <c r="SY73" s="846"/>
      <c r="SZ73" s="846"/>
      <c r="TA73" s="846"/>
      <c r="TB73" s="846"/>
      <c r="TC73" s="846"/>
      <c r="TD73" s="846"/>
      <c r="TE73" s="846"/>
      <c r="TF73" s="846"/>
      <c r="TG73" s="846"/>
      <c r="TH73" s="846"/>
      <c r="TI73" s="846"/>
      <c r="TJ73" s="846"/>
      <c r="TK73" s="846"/>
      <c r="TL73" s="846"/>
      <c r="TM73" s="846"/>
      <c r="TN73" s="846"/>
      <c r="TO73" s="846"/>
      <c r="TP73" s="846"/>
      <c r="TQ73" s="846"/>
      <c r="TR73" s="846"/>
      <c r="TS73" s="846"/>
      <c r="TT73" s="846"/>
      <c r="TU73" s="846"/>
      <c r="TV73" s="846"/>
      <c r="TW73" s="846"/>
      <c r="TX73" s="846"/>
      <c r="TY73" s="846"/>
      <c r="TZ73" s="846"/>
      <c r="UA73" s="846"/>
      <c r="UB73" s="846"/>
      <c r="UC73" s="846"/>
      <c r="UD73" s="846"/>
      <c r="UE73" s="846"/>
      <c r="UF73" s="846"/>
      <c r="UG73" s="846"/>
      <c r="UH73" s="846"/>
      <c r="UI73" s="846"/>
      <c r="UJ73" s="846"/>
      <c r="UK73" s="846"/>
      <c r="UL73" s="846"/>
      <c r="UM73" s="846"/>
      <c r="UN73" s="846"/>
      <c r="UO73" s="846"/>
      <c r="UP73" s="846"/>
      <c r="UQ73" s="846"/>
      <c r="UR73" s="846"/>
      <c r="US73" s="846"/>
      <c r="UT73" s="846"/>
      <c r="UU73" s="846"/>
      <c r="UV73" s="846"/>
      <c r="UW73" s="846"/>
      <c r="UX73" s="846"/>
      <c r="UY73" s="846"/>
      <c r="UZ73" s="846"/>
      <c r="VA73" s="846"/>
      <c r="VB73" s="846"/>
      <c r="VC73" s="846"/>
      <c r="VD73" s="846"/>
      <c r="VE73" s="846"/>
      <c r="VF73" s="846"/>
      <c r="VG73" s="846"/>
      <c r="VH73" s="846"/>
      <c r="VI73" s="846"/>
      <c r="VJ73" s="846"/>
      <c r="VK73" s="846"/>
      <c r="VL73" s="846"/>
      <c r="VM73" s="846"/>
      <c r="VN73" s="846"/>
      <c r="VO73" s="846"/>
      <c r="VP73" s="846"/>
      <c r="VQ73" s="846"/>
      <c r="VR73" s="846"/>
      <c r="VS73" s="846"/>
      <c r="VT73" s="846"/>
      <c r="VU73" s="846"/>
      <c r="VV73" s="846"/>
      <c r="VW73" s="846"/>
      <c r="VX73" s="846"/>
      <c r="VY73" s="846"/>
      <c r="VZ73" s="846"/>
      <c r="WA73" s="846"/>
      <c r="WB73" s="846"/>
      <c r="WC73" s="846"/>
      <c r="WD73" s="846"/>
      <c r="WE73" s="846"/>
      <c r="WF73" s="846"/>
      <c r="WG73" s="846"/>
      <c r="WH73" s="846"/>
      <c r="WI73" s="846"/>
      <c r="WJ73" s="846"/>
      <c r="WK73" s="846"/>
      <c r="WL73" s="846"/>
      <c r="WM73" s="846"/>
      <c r="WN73" s="846"/>
      <c r="WO73" s="846"/>
      <c r="WP73" s="846"/>
      <c r="WQ73" s="846"/>
      <c r="WR73" s="846"/>
      <c r="WS73" s="846"/>
      <c r="WT73" s="846"/>
      <c r="WU73" s="846"/>
      <c r="WV73" s="846"/>
      <c r="WW73" s="846"/>
      <c r="WX73" s="846"/>
      <c r="WY73" s="846"/>
      <c r="WZ73" s="846"/>
      <c r="XA73" s="846"/>
      <c r="XB73" s="846"/>
      <c r="XC73" s="846"/>
      <c r="XD73" s="846"/>
      <c r="XE73" s="846"/>
      <c r="XF73" s="846"/>
      <c r="XG73" s="846"/>
      <c r="XH73" s="846"/>
      <c r="XI73" s="846"/>
      <c r="XJ73" s="846"/>
      <c r="XK73" s="846"/>
      <c r="XL73" s="846"/>
      <c r="XM73" s="846"/>
      <c r="XN73" s="846"/>
      <c r="XO73" s="846"/>
      <c r="XP73" s="846"/>
      <c r="XQ73" s="846"/>
      <c r="XR73" s="846"/>
      <c r="XS73" s="846"/>
      <c r="XT73" s="846"/>
      <c r="XU73" s="846"/>
      <c r="XV73" s="846"/>
      <c r="XW73" s="846"/>
      <c r="XX73" s="846"/>
      <c r="XY73" s="846"/>
      <c r="XZ73" s="846"/>
      <c r="YA73" s="846"/>
      <c r="YB73" s="846"/>
      <c r="YC73" s="846"/>
      <c r="YD73" s="846"/>
      <c r="YE73" s="846"/>
      <c r="YF73" s="846"/>
      <c r="YG73" s="846"/>
      <c r="YH73" s="846"/>
      <c r="YI73" s="846"/>
      <c r="YJ73" s="846"/>
      <c r="YK73" s="846"/>
      <c r="YL73" s="846"/>
      <c r="YM73" s="846"/>
      <c r="YN73" s="846"/>
      <c r="YO73" s="846"/>
      <c r="YP73" s="846"/>
      <c r="YQ73" s="846"/>
      <c r="YR73" s="846"/>
      <c r="YS73" s="846"/>
      <c r="YT73" s="846"/>
      <c r="YU73" s="846"/>
      <c r="YV73" s="846"/>
      <c r="YW73" s="846"/>
      <c r="YX73" s="846"/>
      <c r="YY73" s="846"/>
      <c r="YZ73" s="846"/>
      <c r="ZA73" s="846"/>
      <c r="ZB73" s="846"/>
      <c r="ZC73" s="846"/>
      <c r="ZD73" s="846"/>
      <c r="ZE73" s="846"/>
      <c r="ZF73" s="846"/>
      <c r="ZG73" s="846"/>
      <c r="ZH73" s="846"/>
      <c r="ZI73" s="846"/>
      <c r="ZJ73" s="846"/>
      <c r="ZK73" s="846"/>
      <c r="ZL73" s="846"/>
      <c r="ZM73" s="846"/>
      <c r="ZN73" s="846"/>
      <c r="ZO73" s="846"/>
      <c r="ZP73" s="846"/>
      <c r="ZQ73" s="846"/>
      <c r="ZR73" s="846"/>
      <c r="ZS73" s="846"/>
      <c r="ZT73" s="846"/>
      <c r="ZU73" s="846"/>
      <c r="ZV73" s="846"/>
      <c r="ZW73" s="846"/>
      <c r="ZX73" s="846"/>
      <c r="ZY73" s="846"/>
      <c r="ZZ73" s="846"/>
      <c r="AAA73" s="846"/>
      <c r="AAB73" s="846"/>
      <c r="AAC73" s="846"/>
      <c r="AAD73" s="846"/>
      <c r="AAE73" s="846"/>
      <c r="AAF73" s="846"/>
      <c r="AAG73" s="846"/>
      <c r="AAH73" s="846"/>
      <c r="AAI73" s="846"/>
      <c r="AAJ73" s="846"/>
      <c r="AAK73" s="846"/>
      <c r="AAL73" s="846"/>
      <c r="AAM73" s="846"/>
      <c r="AAN73" s="846"/>
      <c r="AAO73" s="846"/>
      <c r="AAP73" s="846"/>
      <c r="AAQ73" s="846"/>
      <c r="AAR73" s="846"/>
      <c r="AAS73" s="846"/>
      <c r="AAT73" s="846"/>
      <c r="AAU73" s="846"/>
      <c r="AAV73" s="846"/>
      <c r="AAW73" s="846"/>
      <c r="AAX73" s="846"/>
      <c r="AAY73" s="846"/>
      <c r="AAZ73" s="846"/>
      <c r="ABA73" s="846"/>
      <c r="ABB73" s="846"/>
      <c r="ABC73" s="846"/>
      <c r="ABD73" s="846"/>
      <c r="ABE73" s="846"/>
      <c r="ABF73" s="846"/>
      <c r="ABG73" s="846"/>
      <c r="ABH73" s="846"/>
      <c r="ABI73" s="846"/>
      <c r="ABJ73" s="846"/>
      <c r="ABK73" s="846"/>
      <c r="ABL73" s="846"/>
      <c r="ABM73" s="846"/>
      <c r="ABN73" s="846"/>
      <c r="ABO73" s="846"/>
      <c r="ABP73" s="846"/>
      <c r="ABQ73" s="846"/>
      <c r="ABR73" s="846"/>
      <c r="ABS73" s="846"/>
      <c r="ABT73" s="846"/>
      <c r="ABU73" s="846"/>
      <c r="ABV73" s="846"/>
      <c r="ABW73" s="846"/>
      <c r="ABX73" s="846"/>
      <c r="ABY73" s="846"/>
      <c r="ABZ73" s="846"/>
      <c r="ACA73" s="846"/>
      <c r="ACB73" s="846"/>
      <c r="ACC73" s="846"/>
      <c r="ACD73" s="846"/>
      <c r="ACE73" s="846"/>
      <c r="ACF73" s="846"/>
      <c r="ACG73" s="846"/>
      <c r="ACH73" s="846"/>
      <c r="ACI73" s="846"/>
      <c r="ACJ73" s="846"/>
      <c r="ACK73" s="846"/>
      <c r="ACL73" s="846"/>
      <c r="ACM73" s="846"/>
      <c r="ACN73" s="846"/>
      <c r="ACO73" s="846"/>
      <c r="ACP73" s="846"/>
      <c r="ACQ73" s="846"/>
      <c r="ACR73" s="846"/>
      <c r="ACS73" s="846"/>
      <c r="ACT73" s="846"/>
      <c r="ACU73" s="846"/>
      <c r="ACV73" s="846"/>
      <c r="ACW73" s="846"/>
      <c r="ACX73" s="846"/>
      <c r="ACY73" s="846"/>
      <c r="ACZ73" s="846"/>
      <c r="ADA73" s="846"/>
      <c r="ADB73" s="846"/>
      <c r="ADC73" s="846"/>
      <c r="ADD73" s="846"/>
      <c r="ADE73" s="846"/>
      <c r="ADF73" s="846"/>
      <c r="ADG73" s="846"/>
      <c r="ADH73" s="846"/>
      <c r="ADI73" s="846"/>
      <c r="ADJ73" s="846"/>
      <c r="ADK73" s="846"/>
      <c r="ADL73" s="846"/>
      <c r="ADM73" s="846"/>
      <c r="ADN73" s="846"/>
      <c r="ADO73" s="846"/>
      <c r="ADP73" s="846"/>
      <c r="ADQ73" s="846"/>
      <c r="ADR73" s="846"/>
      <c r="ADS73" s="846"/>
      <c r="ADT73" s="846"/>
      <c r="ADU73" s="846"/>
      <c r="ADV73" s="846"/>
      <c r="ADW73" s="846"/>
      <c r="ADX73" s="846"/>
      <c r="ADY73" s="846"/>
      <c r="ADZ73" s="846"/>
      <c r="AEA73" s="846"/>
      <c r="AEB73" s="846"/>
      <c r="AEC73" s="846"/>
      <c r="AED73" s="846"/>
      <c r="AEE73" s="846"/>
      <c r="AEF73" s="846"/>
      <c r="AEG73" s="846"/>
      <c r="AEH73" s="846"/>
      <c r="AEI73" s="846"/>
      <c r="AEJ73" s="846"/>
      <c r="AEK73" s="846"/>
      <c r="AEL73" s="846"/>
      <c r="AEM73" s="846"/>
      <c r="AEN73" s="846"/>
      <c r="AEO73" s="846"/>
      <c r="AEP73" s="846"/>
      <c r="AEQ73" s="846"/>
      <c r="AER73" s="846"/>
      <c r="AES73" s="846"/>
      <c r="AET73" s="846"/>
      <c r="AEU73" s="846"/>
      <c r="AEV73" s="846"/>
      <c r="AEW73" s="846"/>
      <c r="AEX73" s="846"/>
      <c r="AEY73" s="846"/>
      <c r="AEZ73" s="846"/>
      <c r="AFA73" s="846"/>
      <c r="AFB73" s="846"/>
      <c r="AFC73" s="846"/>
      <c r="AFD73" s="846"/>
      <c r="AFE73" s="846"/>
      <c r="AFF73" s="846"/>
      <c r="AFG73" s="846"/>
      <c r="AFH73" s="846"/>
      <c r="AFI73" s="846"/>
      <c r="AFJ73" s="846"/>
      <c r="AFK73" s="846"/>
      <c r="AFL73" s="846"/>
      <c r="AFM73" s="846"/>
      <c r="AFN73" s="846"/>
      <c r="AFO73" s="846"/>
      <c r="AFP73" s="846"/>
      <c r="AFQ73" s="846"/>
      <c r="AFR73" s="846"/>
      <c r="AFS73" s="846"/>
      <c r="AFT73" s="846"/>
      <c r="AFU73" s="846"/>
      <c r="AFV73" s="846"/>
      <c r="AFW73" s="846"/>
      <c r="AFX73" s="846"/>
      <c r="AFY73" s="846"/>
    </row>
    <row r="74" spans="1:857" ht="36" x14ac:dyDescent="0.35">
      <c r="A74" s="849" t="s">
        <v>87</v>
      </c>
      <c r="B74" s="850" t="s">
        <v>88</v>
      </c>
      <c r="C74" s="548">
        <v>317450</v>
      </c>
      <c r="D74" s="927">
        <v>1316733</v>
      </c>
      <c r="E74" s="927">
        <v>0</v>
      </c>
      <c r="F74" s="927">
        <v>0</v>
      </c>
    </row>
    <row r="75" spans="1:857" s="846" customFormat="1" ht="36" x14ac:dyDescent="0.35">
      <c r="A75" s="990" t="s">
        <v>519</v>
      </c>
      <c r="B75" s="991" t="s">
        <v>517</v>
      </c>
      <c r="C75" s="743">
        <v>277010</v>
      </c>
      <c r="D75" s="993">
        <f>D76</f>
        <v>263945</v>
      </c>
      <c r="E75" s="993">
        <f t="shared" ref="E75:F75" si="34">E76</f>
        <v>229632</v>
      </c>
      <c r="F75" s="993">
        <f t="shared" si="34"/>
        <v>211156</v>
      </c>
    </row>
    <row r="76" spans="1:857" ht="36" x14ac:dyDescent="0.3">
      <c r="A76" s="849" t="s">
        <v>520</v>
      </c>
      <c r="B76" s="850" t="s">
        <v>518</v>
      </c>
      <c r="C76" s="548">
        <v>277010</v>
      </c>
      <c r="D76" s="548">
        <v>263945</v>
      </c>
      <c r="E76" s="548">
        <v>229632</v>
      </c>
      <c r="F76" s="548">
        <v>211156</v>
      </c>
    </row>
    <row r="77" spans="1:857" ht="36" hidden="1" x14ac:dyDescent="0.3">
      <c r="A77" s="847" t="s">
        <v>89</v>
      </c>
      <c r="B77" s="848" t="s">
        <v>90</v>
      </c>
      <c r="C77" s="847">
        <v>3</v>
      </c>
      <c r="D77" s="546">
        <f>+D78+D80+D82</f>
        <v>0</v>
      </c>
      <c r="E77" s="546">
        <f t="shared" ref="E77:F77" si="35">+E78+E80+E82</f>
        <v>0</v>
      </c>
      <c r="F77" s="546">
        <f t="shared" si="35"/>
        <v>0</v>
      </c>
    </row>
    <row r="78" spans="1:857" s="744" customFormat="1" ht="54" hidden="1" x14ac:dyDescent="0.3">
      <c r="A78" s="990" t="s">
        <v>91</v>
      </c>
      <c r="B78" s="991" t="s">
        <v>92</v>
      </c>
      <c r="C78" s="849">
        <v>4</v>
      </c>
      <c r="D78" s="992">
        <f>+D79</f>
        <v>0</v>
      </c>
      <c r="E78" s="992">
        <f t="shared" ref="E78:F78" si="36">+E79</f>
        <v>0</v>
      </c>
      <c r="F78" s="992">
        <f t="shared" si="36"/>
        <v>0</v>
      </c>
    </row>
    <row r="79" spans="1:857" s="539" customFormat="1" ht="54" hidden="1" x14ac:dyDescent="0.3">
      <c r="A79" s="849" t="s">
        <v>93</v>
      </c>
      <c r="B79" s="850" t="s">
        <v>94</v>
      </c>
      <c r="C79" s="851">
        <v>5</v>
      </c>
      <c r="D79" s="548"/>
      <c r="E79" s="548"/>
      <c r="F79" s="548"/>
    </row>
    <row r="80" spans="1:857" s="744" customFormat="1" ht="54" hidden="1" x14ac:dyDescent="0.3">
      <c r="A80" s="990" t="s">
        <v>95</v>
      </c>
      <c r="B80" s="991" t="s">
        <v>96</v>
      </c>
      <c r="C80" s="849">
        <v>4</v>
      </c>
      <c r="D80" s="992">
        <f>+D81</f>
        <v>0</v>
      </c>
      <c r="E80" s="992">
        <f t="shared" ref="E80:F80" si="37">+E81</f>
        <v>0</v>
      </c>
      <c r="F80" s="992">
        <f t="shared" si="37"/>
        <v>0</v>
      </c>
    </row>
    <row r="81" spans="1:6" s="539" customFormat="1" ht="54" hidden="1" x14ac:dyDescent="0.3">
      <c r="A81" s="849" t="s">
        <v>97</v>
      </c>
      <c r="B81" s="850" t="s">
        <v>98</v>
      </c>
      <c r="C81" s="851">
        <v>5</v>
      </c>
      <c r="D81" s="548"/>
      <c r="E81" s="548"/>
      <c r="F81" s="548"/>
    </row>
    <row r="82" spans="1:6" s="846" customFormat="1" hidden="1" x14ac:dyDescent="0.3">
      <c r="A82" s="990" t="s">
        <v>99</v>
      </c>
      <c r="B82" s="991" t="s">
        <v>100</v>
      </c>
      <c r="C82" s="849">
        <v>4</v>
      </c>
      <c r="D82" s="992">
        <f>+D83</f>
        <v>0</v>
      </c>
      <c r="E82" s="992">
        <f t="shared" ref="E82:F82" si="38">+E83</f>
        <v>0</v>
      </c>
      <c r="F82" s="992">
        <f t="shared" si="38"/>
        <v>0</v>
      </c>
    </row>
    <row r="83" spans="1:6" hidden="1" x14ac:dyDescent="0.3">
      <c r="A83" s="849" t="s">
        <v>101</v>
      </c>
      <c r="B83" s="850" t="s">
        <v>102</v>
      </c>
      <c r="C83" s="851">
        <v>5</v>
      </c>
      <c r="D83" s="548">
        <v>0</v>
      </c>
      <c r="E83" s="548">
        <v>0</v>
      </c>
      <c r="F83" s="548">
        <v>0</v>
      </c>
    </row>
    <row r="84" spans="1:6" x14ac:dyDescent="0.3">
      <c r="A84" s="847" t="s">
        <v>103</v>
      </c>
      <c r="B84" s="848" t="s">
        <v>484</v>
      </c>
      <c r="C84" s="847">
        <v>3</v>
      </c>
      <c r="D84" s="546">
        <f>+D85</f>
        <v>112126</v>
      </c>
      <c r="E84" s="546">
        <f t="shared" ref="E84:F85" si="39">+E85</f>
        <v>117305</v>
      </c>
      <c r="F84" s="546">
        <f t="shared" si="39"/>
        <v>121540</v>
      </c>
    </row>
    <row r="85" spans="1:6" s="846" customFormat="1" ht="54" x14ac:dyDescent="0.3">
      <c r="A85" s="990" t="s">
        <v>104</v>
      </c>
      <c r="B85" s="991" t="s">
        <v>618</v>
      </c>
      <c r="C85" s="849">
        <v>4</v>
      </c>
      <c r="D85" s="992">
        <f>+D86</f>
        <v>112126</v>
      </c>
      <c r="E85" s="992">
        <f t="shared" si="39"/>
        <v>117305</v>
      </c>
      <c r="F85" s="992">
        <f t="shared" si="39"/>
        <v>121540</v>
      </c>
    </row>
    <row r="86" spans="1:6" ht="54" x14ac:dyDescent="0.3">
      <c r="A86" s="849" t="s">
        <v>105</v>
      </c>
      <c r="B86" s="850" t="s">
        <v>619</v>
      </c>
      <c r="C86" s="851">
        <v>5</v>
      </c>
      <c r="D86" s="548">
        <v>112126</v>
      </c>
      <c r="E86" s="548">
        <v>117305</v>
      </c>
      <c r="F86" s="548">
        <v>121540</v>
      </c>
    </row>
    <row r="87" spans="1:6" hidden="1" x14ac:dyDescent="0.3">
      <c r="A87" s="847" t="s">
        <v>106</v>
      </c>
      <c r="B87" s="848" t="s">
        <v>481</v>
      </c>
      <c r="C87" s="847">
        <v>3</v>
      </c>
      <c r="D87" s="546">
        <f>+D88</f>
        <v>0</v>
      </c>
      <c r="E87" s="546">
        <f t="shared" ref="E87:F88" si="40">+E88</f>
        <v>0</v>
      </c>
      <c r="F87" s="546">
        <f t="shared" si="40"/>
        <v>0</v>
      </c>
    </row>
    <row r="88" spans="1:6" s="846" customFormat="1" ht="54" hidden="1" x14ac:dyDescent="0.3">
      <c r="A88" s="990" t="s">
        <v>107</v>
      </c>
      <c r="B88" s="991" t="s">
        <v>482</v>
      </c>
      <c r="C88" s="849">
        <v>4</v>
      </c>
      <c r="D88" s="992">
        <f>+D89</f>
        <v>0</v>
      </c>
      <c r="E88" s="992">
        <f t="shared" si="40"/>
        <v>0</v>
      </c>
      <c r="F88" s="992">
        <f t="shared" si="40"/>
        <v>0</v>
      </c>
    </row>
    <row r="89" spans="1:6" ht="72" hidden="1" x14ac:dyDescent="0.3">
      <c r="A89" s="849" t="s">
        <v>108</v>
      </c>
      <c r="B89" s="850" t="s">
        <v>483</v>
      </c>
      <c r="C89" s="851">
        <v>5</v>
      </c>
      <c r="D89" s="548">
        <v>0</v>
      </c>
      <c r="E89" s="548">
        <v>0</v>
      </c>
      <c r="F89" s="548">
        <v>0</v>
      </c>
    </row>
    <row r="90" spans="1:6" s="544" customFormat="1" ht="17.399999999999999" hidden="1" x14ac:dyDescent="0.3">
      <c r="A90" s="924" t="s">
        <v>109</v>
      </c>
      <c r="B90" s="894" t="s">
        <v>110</v>
      </c>
      <c r="C90" s="924">
        <v>2</v>
      </c>
      <c r="D90" s="545">
        <f>+D91</f>
        <v>0</v>
      </c>
      <c r="E90" s="545">
        <f t="shared" ref="E90:F91" si="41">+E91</f>
        <v>0</v>
      </c>
      <c r="F90" s="545">
        <f t="shared" si="41"/>
        <v>0</v>
      </c>
    </row>
    <row r="91" spans="1:6" s="539" customFormat="1" hidden="1" x14ac:dyDescent="0.3">
      <c r="A91" s="847" t="s">
        <v>111</v>
      </c>
      <c r="B91" s="848" t="s">
        <v>112</v>
      </c>
      <c r="C91" s="847">
        <v>3</v>
      </c>
      <c r="D91" s="546">
        <f>+D92</f>
        <v>0</v>
      </c>
      <c r="E91" s="546">
        <f t="shared" si="41"/>
        <v>0</v>
      </c>
      <c r="F91" s="546">
        <f t="shared" si="41"/>
        <v>0</v>
      </c>
    </row>
    <row r="92" spans="1:6" s="539" customFormat="1" hidden="1" x14ac:dyDescent="0.3">
      <c r="A92" s="849" t="s">
        <v>113</v>
      </c>
      <c r="B92" s="850" t="s">
        <v>112</v>
      </c>
      <c r="C92" s="926">
        <v>4</v>
      </c>
      <c r="D92" s="547">
        <v>0</v>
      </c>
      <c r="E92" s="547">
        <v>0</v>
      </c>
      <c r="F92" s="547">
        <v>0</v>
      </c>
    </row>
    <row r="93" spans="1:6" s="845" customFormat="1" ht="104.4" hidden="1" x14ac:dyDescent="0.3">
      <c r="A93" s="924" t="s">
        <v>133</v>
      </c>
      <c r="B93" s="928" t="s">
        <v>134</v>
      </c>
      <c r="C93" s="924">
        <v>2</v>
      </c>
      <c r="D93" s="545">
        <f>+D94</f>
        <v>0</v>
      </c>
      <c r="E93" s="545">
        <f t="shared" ref="E93:F94" si="42">+E94</f>
        <v>0</v>
      </c>
      <c r="F93" s="545">
        <f t="shared" si="42"/>
        <v>0</v>
      </c>
    </row>
    <row r="94" spans="1:6" ht="54" hidden="1" x14ac:dyDescent="0.3">
      <c r="A94" s="847" t="s">
        <v>136</v>
      </c>
      <c r="B94" s="929" t="s">
        <v>135</v>
      </c>
      <c r="C94" s="847">
        <v>3</v>
      </c>
      <c r="D94" s="546">
        <f>+D95</f>
        <v>0</v>
      </c>
      <c r="E94" s="546">
        <f t="shared" si="42"/>
        <v>0</v>
      </c>
      <c r="F94" s="546">
        <f t="shared" si="42"/>
        <v>0</v>
      </c>
    </row>
    <row r="95" spans="1:6" ht="54" hidden="1" x14ac:dyDescent="0.3">
      <c r="A95" s="849" t="s">
        <v>137</v>
      </c>
      <c r="B95" s="930" t="s">
        <v>138</v>
      </c>
      <c r="C95" s="926">
        <v>4</v>
      </c>
      <c r="D95" s="547"/>
      <c r="E95" s="547"/>
      <c r="F95" s="547"/>
    </row>
    <row r="96" spans="1:6" s="544" customFormat="1" ht="52.2" hidden="1" x14ac:dyDescent="0.3">
      <c r="A96" s="924" t="s">
        <v>114</v>
      </c>
      <c r="B96" s="894" t="s">
        <v>115</v>
      </c>
      <c r="C96" s="924">
        <v>2</v>
      </c>
      <c r="D96" s="545">
        <f>+D97</f>
        <v>0</v>
      </c>
      <c r="E96" s="545">
        <f t="shared" ref="E96:F97" si="43">+E97</f>
        <v>0</v>
      </c>
      <c r="F96" s="545">
        <f t="shared" si="43"/>
        <v>0</v>
      </c>
    </row>
    <row r="97" spans="1:6" s="539" customFormat="1" ht="54" hidden="1" x14ac:dyDescent="0.3">
      <c r="A97" s="847" t="s">
        <v>116</v>
      </c>
      <c r="B97" s="848" t="s">
        <v>117</v>
      </c>
      <c r="C97" s="847">
        <v>3</v>
      </c>
      <c r="D97" s="546">
        <f>+D98</f>
        <v>0</v>
      </c>
      <c r="E97" s="546">
        <f t="shared" si="43"/>
        <v>0</v>
      </c>
      <c r="F97" s="546">
        <f t="shared" si="43"/>
        <v>0</v>
      </c>
    </row>
    <row r="98" spans="1:6" s="539" customFormat="1" ht="54" hidden="1" x14ac:dyDescent="0.3">
      <c r="A98" s="849" t="s">
        <v>118</v>
      </c>
      <c r="B98" s="850" t="s">
        <v>119</v>
      </c>
      <c r="C98" s="926">
        <v>4</v>
      </c>
      <c r="D98" s="547"/>
      <c r="E98" s="547"/>
      <c r="F98" s="547"/>
    </row>
    <row r="99" spans="1:6" x14ac:dyDescent="0.3">
      <c r="B99" s="931"/>
    </row>
    <row r="100" spans="1:6" x14ac:dyDescent="0.3">
      <c r="B100" s="931"/>
    </row>
  </sheetData>
  <sheetProtection formatRows="0" autoFilter="0"/>
  <autoFilter ref="A13:D98" xr:uid="{00000000-0009-0000-0000-000002000000}">
    <filterColumn colId="3">
      <filters>
        <filter val="1 316 733,00"/>
        <filter val="1 580 678,00"/>
        <filter val="1 692 804,00"/>
        <filter val="112 126,00"/>
        <filter val="149 123,00"/>
        <filter val="149 212,00"/>
        <filter val="15 513,00"/>
        <filter val="2 496 610,00"/>
        <filter val="262 190,00"/>
        <filter val="263 945,00"/>
        <filter val="371 031,00"/>
        <filter val="5 860,00"/>
        <filter val="633 221,00"/>
        <filter val="648 734,00"/>
        <filter val="803 806,00"/>
        <filter val="89,00"/>
      </filters>
    </filterColumn>
  </autoFilter>
  <mergeCells count="11">
    <mergeCell ref="B6:F6"/>
    <mergeCell ref="B1:F1"/>
    <mergeCell ref="A2:F2"/>
    <mergeCell ref="A3:F3"/>
    <mergeCell ref="A4:F4"/>
    <mergeCell ref="A5:F5"/>
    <mergeCell ref="A10:F10"/>
    <mergeCell ref="A11:F11"/>
    <mergeCell ref="D12:F12"/>
    <mergeCell ref="A7:D7"/>
    <mergeCell ref="B8:D8"/>
  </mergeCells>
  <phoneticPr fontId="21" type="noConversion"/>
  <printOptions horizontalCentered="1"/>
  <pageMargins left="0.78740157480314965" right="0.19685039370078741" top="0.27559055118110237" bottom="0.39370078740157483" header="0.15748031496062992" footer="0.23622047244094491"/>
  <pageSetup paperSize="9" scale="44" fitToHeight="6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>
    <tabColor rgb="FF3DFA0A"/>
  </sheetPr>
  <dimension ref="A1:IM207"/>
  <sheetViews>
    <sheetView tabSelected="1" view="pageBreakPreview" topLeftCell="A171" zoomScale="71" zoomScaleNormal="70" zoomScaleSheetLayoutView="71" workbookViewId="0">
      <selection activeCell="A180" sqref="A180"/>
    </sheetView>
  </sheetViews>
  <sheetFormatPr defaultColWidth="9.109375" defaultRowHeight="18" x14ac:dyDescent="0.35"/>
  <cols>
    <col min="1" max="1" width="83.44140625" style="12" customWidth="1"/>
    <col min="2" max="2" width="10.44140625" style="820" bestFit="1" customWidth="1"/>
    <col min="3" max="3" width="11.109375" style="821" bestFit="1" customWidth="1"/>
    <col min="4" max="6" width="9.6640625" style="366" customWidth="1"/>
    <col min="7" max="7" width="10.5546875" style="820" customWidth="1"/>
    <col min="8" max="8" width="17.88671875" style="822" customWidth="1"/>
    <col min="9" max="9" width="21.109375" style="53" customWidth="1"/>
    <col min="10" max="10" width="20.6640625" style="53" customWidth="1"/>
    <col min="11" max="11" width="16.109375" style="53" bestFit="1" customWidth="1"/>
    <col min="12" max="12" width="16" style="53" customWidth="1"/>
    <col min="13" max="13" width="16.44140625" style="53" customWidth="1"/>
    <col min="14" max="14" width="17.33203125" style="53" customWidth="1"/>
    <col min="15" max="15" width="20.109375" style="53" customWidth="1"/>
    <col min="16" max="16" width="14.88671875" style="53" customWidth="1"/>
    <col min="17" max="36" width="9.109375" style="53"/>
    <col min="37" max="16384" width="9.109375" style="54"/>
  </cols>
  <sheetData>
    <row r="1" spans="1:36" s="813" customFormat="1" ht="15.6" x14ac:dyDescent="0.3">
      <c r="A1" s="1165" t="s">
        <v>650</v>
      </c>
      <c r="B1" s="1165"/>
      <c r="C1" s="1165"/>
      <c r="D1" s="1165"/>
      <c r="E1" s="1165"/>
      <c r="F1" s="1165"/>
      <c r="G1" s="1165"/>
      <c r="H1" s="1165"/>
      <c r="I1" s="1181"/>
      <c r="J1" s="1181"/>
    </row>
    <row r="2" spans="1:36" s="813" customFormat="1" ht="15.6" x14ac:dyDescent="0.3">
      <c r="A2" s="1165" t="s">
        <v>508</v>
      </c>
      <c r="B2" s="1165"/>
      <c r="C2" s="1165"/>
      <c r="D2" s="1165"/>
      <c r="E2" s="1165"/>
      <c r="F2" s="1165"/>
      <c r="G2" s="1165"/>
      <c r="H2" s="1165"/>
      <c r="I2" s="1181"/>
      <c r="J2" s="1181"/>
    </row>
    <row r="3" spans="1:36" s="813" customFormat="1" ht="15.6" x14ac:dyDescent="0.3">
      <c r="A3" s="1165" t="s">
        <v>625</v>
      </c>
      <c r="B3" s="1165"/>
      <c r="C3" s="1165"/>
      <c r="D3" s="1165"/>
      <c r="E3" s="1165"/>
      <c r="F3" s="1165"/>
      <c r="G3" s="1165"/>
      <c r="H3" s="1165"/>
      <c r="I3" s="1181"/>
      <c r="J3" s="1181"/>
    </row>
    <row r="4" spans="1:36" s="814" customFormat="1" ht="16.8" x14ac:dyDescent="0.3">
      <c r="A4" s="1182" t="s">
        <v>509</v>
      </c>
      <c r="B4" s="1182"/>
      <c r="C4" s="1182"/>
      <c r="D4" s="1182"/>
      <c r="E4" s="1182"/>
      <c r="F4" s="1182"/>
      <c r="G4" s="1182"/>
      <c r="H4" s="1182"/>
      <c r="I4" s="1181"/>
      <c r="J4" s="1181"/>
    </row>
    <row r="5" spans="1:36" s="814" customFormat="1" ht="16.8" x14ac:dyDescent="0.3">
      <c r="A5" s="1182" t="s">
        <v>626</v>
      </c>
      <c r="B5" s="1182"/>
      <c r="C5" s="1182"/>
      <c r="D5" s="1182"/>
      <c r="E5" s="1182"/>
      <c r="F5" s="1182"/>
      <c r="G5" s="1182"/>
      <c r="H5" s="1182"/>
      <c r="I5" s="1181"/>
      <c r="J5" s="1181"/>
    </row>
    <row r="6" spans="1:36" s="814" customFormat="1" ht="16.8" x14ac:dyDescent="0.3">
      <c r="A6" s="1183"/>
      <c r="B6" s="1183"/>
      <c r="C6" s="1183"/>
      <c r="D6" s="1183"/>
      <c r="E6" s="1183"/>
      <c r="F6" s="1183"/>
      <c r="G6" s="1183"/>
      <c r="H6" s="1181"/>
      <c r="I6" s="1181"/>
      <c r="J6" s="1181"/>
    </row>
    <row r="7" spans="1:36" s="814" customFormat="1" ht="55.5" customHeight="1" x14ac:dyDescent="0.3">
      <c r="A7" s="1184" t="s">
        <v>631</v>
      </c>
      <c r="B7" s="1184"/>
      <c r="C7" s="1184"/>
      <c r="D7" s="1184"/>
      <c r="E7" s="1184"/>
      <c r="F7" s="1185"/>
      <c r="G7" s="1184"/>
      <c r="H7" s="1184"/>
      <c r="I7" s="1181"/>
      <c r="J7" s="1181"/>
    </row>
    <row r="8" spans="1:36" s="819" customFormat="1" ht="17.399999999999999" x14ac:dyDescent="0.25">
      <c r="A8" s="378"/>
      <c r="B8" s="815"/>
      <c r="C8" s="815"/>
      <c r="D8" s="815"/>
      <c r="E8" s="815"/>
      <c r="F8" s="816"/>
      <c r="G8" s="817"/>
      <c r="H8" s="818" t="s">
        <v>450</v>
      </c>
    </row>
    <row r="9" spans="1:36" ht="34.799999999999997" x14ac:dyDescent="0.3">
      <c r="A9" s="632" t="s">
        <v>312</v>
      </c>
      <c r="B9" s="630" t="s">
        <v>236</v>
      </c>
      <c r="C9" s="633" t="s">
        <v>237</v>
      </c>
      <c r="D9" s="455"/>
      <c r="E9" s="566" t="s">
        <v>311</v>
      </c>
      <c r="F9" s="550"/>
      <c r="G9" s="509" t="s">
        <v>238</v>
      </c>
      <c r="H9" s="634" t="s">
        <v>537</v>
      </c>
      <c r="I9" s="634" t="s">
        <v>573</v>
      </c>
      <c r="J9" s="634" t="s">
        <v>624</v>
      </c>
      <c r="K9" s="1179">
        <v>2023</v>
      </c>
      <c r="L9" s="1180"/>
      <c r="M9" s="1179">
        <v>2024</v>
      </c>
      <c r="N9" s="1180"/>
      <c r="O9" s="1179">
        <v>2025</v>
      </c>
      <c r="P9" s="1180"/>
    </row>
    <row r="10" spans="1:36" s="228" customFormat="1" x14ac:dyDescent="0.3">
      <c r="A10" s="220" t="s">
        <v>245</v>
      </c>
      <c r="B10" s="225"/>
      <c r="C10" s="222"/>
      <c r="D10" s="222"/>
      <c r="E10" s="635"/>
      <c r="F10" s="636"/>
      <c r="G10" s="225"/>
      <c r="H10" s="413">
        <f>+H12</f>
        <v>2496610</v>
      </c>
      <c r="I10" s="413">
        <f>+I12+I11</f>
        <v>1163717</v>
      </c>
      <c r="J10" s="413">
        <f>+J12+J11</f>
        <v>1163699</v>
      </c>
      <c r="K10" s="1126">
        <f>прил4!I10</f>
        <v>2496610</v>
      </c>
      <c r="L10" s="1126">
        <f>K10-H10</f>
        <v>0</v>
      </c>
      <c r="M10" s="1126">
        <f>прил4!J10</f>
        <v>1163717</v>
      </c>
      <c r="N10" s="1126">
        <f>M10-I10</f>
        <v>0</v>
      </c>
      <c r="O10" s="1126">
        <f>прил4!K10</f>
        <v>1163699</v>
      </c>
      <c r="P10" s="1126">
        <f>O10-J10</f>
        <v>0</v>
      </c>
      <c r="Q10" s="227"/>
      <c r="R10" s="227"/>
      <c r="S10" s="227"/>
      <c r="T10" s="227"/>
      <c r="U10" s="227"/>
      <c r="V10" s="227"/>
      <c r="W10" s="227"/>
      <c r="X10" s="227"/>
      <c r="Y10" s="227"/>
      <c r="Z10" s="227"/>
      <c r="AA10" s="227"/>
      <c r="AB10" s="227"/>
      <c r="AC10" s="227"/>
      <c r="AD10" s="227"/>
      <c r="AE10" s="227"/>
      <c r="AF10" s="227"/>
      <c r="AG10" s="227"/>
      <c r="AH10" s="227"/>
      <c r="AI10" s="227"/>
      <c r="AJ10" s="227"/>
    </row>
    <row r="11" spans="1:36" s="228" customFormat="1" x14ac:dyDescent="0.3">
      <c r="A11" s="1131" t="s">
        <v>143</v>
      </c>
      <c r="B11" s="1132"/>
      <c r="C11" s="1133"/>
      <c r="D11" s="1133"/>
      <c r="E11" s="1156"/>
      <c r="F11" s="1157"/>
      <c r="G11" s="1132"/>
      <c r="H11" s="1137"/>
      <c r="I11" s="1137">
        <f>прил4!J11</f>
        <v>26160</v>
      </c>
      <c r="J11" s="1137">
        <f>прил4!K11</f>
        <v>52108</v>
      </c>
      <c r="K11" s="1129"/>
      <c r="L11" s="1129"/>
      <c r="M11" s="1129"/>
      <c r="N11" s="1130"/>
      <c r="O11" s="1129"/>
      <c r="P11" s="1130"/>
      <c r="Q11" s="227"/>
      <c r="R11" s="227"/>
      <c r="S11" s="227"/>
      <c r="T11" s="227"/>
      <c r="U11" s="227"/>
      <c r="V11" s="227"/>
      <c r="W11" s="227"/>
      <c r="X11" s="227"/>
      <c r="Y11" s="227"/>
      <c r="Z11" s="227"/>
      <c r="AA11" s="227"/>
      <c r="AB11" s="227"/>
      <c r="AC11" s="227"/>
      <c r="AD11" s="227"/>
      <c r="AE11" s="227"/>
      <c r="AF11" s="227"/>
      <c r="AG11" s="227"/>
      <c r="AH11" s="227"/>
      <c r="AI11" s="227"/>
      <c r="AJ11" s="227"/>
    </row>
    <row r="12" spans="1:36" ht="17.399999999999999" x14ac:dyDescent="0.3">
      <c r="A12" s="506" t="s">
        <v>149</v>
      </c>
      <c r="B12" s="806"/>
      <c r="C12" s="807"/>
      <c r="D12" s="808"/>
      <c r="E12" s="809"/>
      <c r="F12" s="810"/>
      <c r="G12" s="811"/>
      <c r="H12" s="812">
        <f>+H13+H66+H73+H95+H123+H138+H165+H158+H174</f>
        <v>2496610</v>
      </c>
      <c r="I12" s="812">
        <f t="shared" ref="I12:J12" si="0">+I13+I66+I73+I95+I123+I138+I165+I158+I174</f>
        <v>1137557</v>
      </c>
      <c r="J12" s="812">
        <f t="shared" si="0"/>
        <v>1111591</v>
      </c>
    </row>
    <row r="13" spans="1:36" s="228" customFormat="1" x14ac:dyDescent="0.3">
      <c r="A13" s="456" t="s">
        <v>246</v>
      </c>
      <c r="B13" s="468" t="s">
        <v>242</v>
      </c>
      <c r="C13" s="468"/>
      <c r="D13" s="1176"/>
      <c r="E13" s="1177"/>
      <c r="F13" s="1178"/>
      <c r="G13" s="468"/>
      <c r="H13" s="460">
        <f>H14+H19+H25+H44+H34+H39</f>
        <v>1031670</v>
      </c>
      <c r="I13" s="460">
        <f t="shared" ref="I13:J13" si="1">I14+I19+I25+I44+I34+I39</f>
        <v>372462</v>
      </c>
      <c r="J13" s="460">
        <f t="shared" si="1"/>
        <v>365470</v>
      </c>
      <c r="K13" s="227"/>
      <c r="L13" s="227"/>
      <c r="M13" s="227"/>
      <c r="N13" s="227"/>
      <c r="O13" s="227"/>
      <c r="P13" s="227"/>
      <c r="Q13" s="227"/>
      <c r="R13" s="227"/>
      <c r="S13" s="227"/>
      <c r="T13" s="227"/>
      <c r="U13" s="227"/>
      <c r="V13" s="227"/>
      <c r="W13" s="227"/>
      <c r="X13" s="227"/>
      <c r="Y13" s="227"/>
      <c r="Z13" s="227"/>
      <c r="AA13" s="227"/>
      <c r="AB13" s="227"/>
      <c r="AC13" s="227"/>
      <c r="AD13" s="227"/>
      <c r="AE13" s="227"/>
      <c r="AF13" s="227"/>
      <c r="AG13" s="227"/>
      <c r="AH13" s="227"/>
      <c r="AI13" s="227"/>
      <c r="AJ13" s="227"/>
    </row>
    <row r="14" spans="1:36" s="228" customFormat="1" ht="34.799999999999997" x14ac:dyDescent="0.3">
      <c r="A14" s="469" t="s">
        <v>247</v>
      </c>
      <c r="B14" s="470" t="s">
        <v>242</v>
      </c>
      <c r="C14" s="471" t="s">
        <v>243</v>
      </c>
      <c r="D14" s="471"/>
      <c r="E14" s="530"/>
      <c r="F14" s="554"/>
      <c r="G14" s="470"/>
      <c r="H14" s="473">
        <f>+H15</f>
        <v>235000</v>
      </c>
      <c r="I14" s="473">
        <f t="shared" ref="I14:J17" si="2">+I15</f>
        <v>94000</v>
      </c>
      <c r="J14" s="473">
        <f t="shared" si="2"/>
        <v>94000</v>
      </c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27"/>
      <c r="Y14" s="227"/>
      <c r="Z14" s="227"/>
      <c r="AA14" s="227"/>
      <c r="AB14" s="227"/>
      <c r="AC14" s="227"/>
      <c r="AD14" s="227"/>
      <c r="AE14" s="227"/>
      <c r="AF14" s="227"/>
      <c r="AG14" s="227"/>
      <c r="AH14" s="227"/>
      <c r="AI14" s="227"/>
      <c r="AJ14" s="227"/>
    </row>
    <row r="15" spans="1:36" s="660" customFormat="1" ht="34.799999999999997" x14ac:dyDescent="0.3">
      <c r="A15" s="653" t="s">
        <v>367</v>
      </c>
      <c r="B15" s="654" t="s">
        <v>242</v>
      </c>
      <c r="C15" s="655" t="s">
        <v>243</v>
      </c>
      <c r="D15" s="656" t="s">
        <v>366</v>
      </c>
      <c r="E15" s="657" t="s">
        <v>14</v>
      </c>
      <c r="F15" s="658" t="s">
        <v>9</v>
      </c>
      <c r="G15" s="654"/>
      <c r="H15" s="659">
        <f>+H16</f>
        <v>235000</v>
      </c>
      <c r="I15" s="659">
        <f t="shared" si="2"/>
        <v>94000</v>
      </c>
      <c r="J15" s="659">
        <f t="shared" si="2"/>
        <v>94000</v>
      </c>
    </row>
    <row r="16" spans="1:36" s="788" customFormat="1" x14ac:dyDescent="0.3">
      <c r="A16" s="995" t="s">
        <v>369</v>
      </c>
      <c r="B16" s="996" t="s">
        <v>242</v>
      </c>
      <c r="C16" s="997" t="s">
        <v>243</v>
      </c>
      <c r="D16" s="998" t="s">
        <v>368</v>
      </c>
      <c r="E16" s="999" t="s">
        <v>14</v>
      </c>
      <c r="F16" s="1000" t="s">
        <v>11</v>
      </c>
      <c r="G16" s="996"/>
      <c r="H16" s="1001">
        <f>+H17</f>
        <v>235000</v>
      </c>
      <c r="I16" s="1001">
        <f t="shared" si="2"/>
        <v>94000</v>
      </c>
      <c r="J16" s="1001">
        <f t="shared" si="2"/>
        <v>94000</v>
      </c>
    </row>
    <row r="17" spans="1:36" s="734" customFormat="1" ht="36" x14ac:dyDescent="0.3">
      <c r="A17" s="975" t="s">
        <v>323</v>
      </c>
      <c r="B17" s="976" t="s">
        <v>242</v>
      </c>
      <c r="C17" s="977" t="s">
        <v>243</v>
      </c>
      <c r="D17" s="978" t="s">
        <v>368</v>
      </c>
      <c r="E17" s="979" t="s">
        <v>14</v>
      </c>
      <c r="F17" s="980" t="s">
        <v>12</v>
      </c>
      <c r="G17" s="976"/>
      <c r="H17" s="994">
        <f>+H18</f>
        <v>235000</v>
      </c>
      <c r="I17" s="994">
        <f t="shared" si="2"/>
        <v>94000</v>
      </c>
      <c r="J17" s="994">
        <f t="shared" si="2"/>
        <v>94000</v>
      </c>
    </row>
    <row r="18" spans="1:36" s="255" customFormat="1" ht="81" customHeight="1" x14ac:dyDescent="0.3">
      <c r="A18" s="31" t="s">
        <v>249</v>
      </c>
      <c r="B18" s="409" t="s">
        <v>242</v>
      </c>
      <c r="C18" s="259" t="s">
        <v>243</v>
      </c>
      <c r="D18" s="63" t="s">
        <v>368</v>
      </c>
      <c r="E18" s="580" t="s">
        <v>14</v>
      </c>
      <c r="F18" s="581" t="s">
        <v>12</v>
      </c>
      <c r="G18" s="260" t="s">
        <v>244</v>
      </c>
      <c r="H18" s="752">
        <f>прил4!I18</f>
        <v>235000</v>
      </c>
      <c r="I18" s="752">
        <f>прил4!J18</f>
        <v>94000</v>
      </c>
      <c r="J18" s="752">
        <f>прил4!K18</f>
        <v>94000</v>
      </c>
      <c r="K18" s="254"/>
      <c r="L18" s="254"/>
      <c r="M18" s="254"/>
      <c r="N18" s="254"/>
      <c r="O18" s="254"/>
      <c r="P18" s="254"/>
      <c r="Q18" s="254"/>
      <c r="R18" s="254"/>
      <c r="S18" s="254"/>
      <c r="T18" s="254"/>
      <c r="U18" s="254"/>
      <c r="V18" s="254"/>
      <c r="W18" s="254"/>
      <c r="X18" s="254"/>
      <c r="Y18" s="254"/>
      <c r="Z18" s="254"/>
      <c r="AA18" s="254"/>
      <c r="AB18" s="254"/>
      <c r="AC18" s="254"/>
      <c r="AD18" s="254"/>
      <c r="AE18" s="254"/>
      <c r="AF18" s="254"/>
      <c r="AG18" s="254"/>
      <c r="AH18" s="254"/>
      <c r="AI18" s="254"/>
      <c r="AJ18" s="254"/>
    </row>
    <row r="19" spans="1:36" s="255" customFormat="1" ht="52.2" x14ac:dyDescent="0.3">
      <c r="A19" s="469" t="s">
        <v>259</v>
      </c>
      <c r="B19" s="470" t="s">
        <v>242</v>
      </c>
      <c r="C19" s="474" t="s">
        <v>248</v>
      </c>
      <c r="D19" s="471"/>
      <c r="E19" s="530"/>
      <c r="F19" s="554"/>
      <c r="G19" s="474"/>
      <c r="H19" s="473">
        <f>+H20</f>
        <v>245000</v>
      </c>
      <c r="I19" s="473">
        <f t="shared" ref="I19:J21" si="3">+I20</f>
        <v>98000</v>
      </c>
      <c r="J19" s="473">
        <f t="shared" si="3"/>
        <v>98000</v>
      </c>
      <c r="K19" s="254"/>
      <c r="L19" s="254"/>
      <c r="M19" s="254"/>
      <c r="N19" s="254"/>
      <c r="O19" s="254"/>
      <c r="P19" s="254"/>
      <c r="Q19" s="254"/>
      <c r="R19" s="254"/>
      <c r="S19" s="254"/>
      <c r="T19" s="254"/>
      <c r="U19" s="254"/>
      <c r="V19" s="254"/>
      <c r="W19" s="254"/>
      <c r="X19" s="254"/>
      <c r="Y19" s="254"/>
      <c r="Z19" s="254"/>
      <c r="AA19" s="254"/>
      <c r="AB19" s="254"/>
      <c r="AC19" s="254"/>
      <c r="AD19" s="254"/>
      <c r="AE19" s="254"/>
      <c r="AF19" s="254"/>
      <c r="AG19" s="254"/>
      <c r="AH19" s="254"/>
      <c r="AI19" s="254"/>
      <c r="AJ19" s="254"/>
    </row>
    <row r="20" spans="1:36" s="664" customFormat="1" ht="17.399999999999999" x14ac:dyDescent="0.3">
      <c r="A20" s="653" t="s">
        <v>371</v>
      </c>
      <c r="B20" s="654" t="s">
        <v>242</v>
      </c>
      <c r="C20" s="655" t="s">
        <v>248</v>
      </c>
      <c r="D20" s="661" t="s">
        <v>370</v>
      </c>
      <c r="E20" s="662" t="s">
        <v>14</v>
      </c>
      <c r="F20" s="663" t="s">
        <v>9</v>
      </c>
      <c r="G20" s="654"/>
      <c r="H20" s="659">
        <f>+H21</f>
        <v>245000</v>
      </c>
      <c r="I20" s="659">
        <f t="shared" si="3"/>
        <v>98000</v>
      </c>
      <c r="J20" s="659">
        <f t="shared" si="3"/>
        <v>98000</v>
      </c>
    </row>
    <row r="21" spans="1:36" s="787" customFormat="1" x14ac:dyDescent="0.3">
      <c r="A21" s="995" t="s">
        <v>373</v>
      </c>
      <c r="B21" s="996" t="s">
        <v>242</v>
      </c>
      <c r="C21" s="997" t="s">
        <v>248</v>
      </c>
      <c r="D21" s="1002" t="s">
        <v>372</v>
      </c>
      <c r="E21" s="1003" t="s">
        <v>14</v>
      </c>
      <c r="F21" s="1004" t="s">
        <v>9</v>
      </c>
      <c r="G21" s="996"/>
      <c r="H21" s="1001">
        <f>+H22</f>
        <v>245000</v>
      </c>
      <c r="I21" s="1001">
        <f t="shared" si="3"/>
        <v>98000</v>
      </c>
      <c r="J21" s="1001">
        <f t="shared" si="3"/>
        <v>98000</v>
      </c>
    </row>
    <row r="22" spans="1:36" s="734" customFormat="1" ht="36" x14ac:dyDescent="0.3">
      <c r="A22" s="975" t="s">
        <v>323</v>
      </c>
      <c r="B22" s="976" t="s">
        <v>242</v>
      </c>
      <c r="C22" s="977" t="s">
        <v>248</v>
      </c>
      <c r="D22" s="1005" t="s">
        <v>372</v>
      </c>
      <c r="E22" s="1006" t="s">
        <v>14</v>
      </c>
      <c r="F22" s="1007" t="s">
        <v>12</v>
      </c>
      <c r="G22" s="976"/>
      <c r="H22" s="994">
        <f>SUM(H23:H24)</f>
        <v>245000</v>
      </c>
      <c r="I22" s="994">
        <f t="shared" ref="I22:J22" si="4">SUM(I23:I24)</f>
        <v>98000</v>
      </c>
      <c r="J22" s="994">
        <f t="shared" si="4"/>
        <v>98000</v>
      </c>
    </row>
    <row r="23" spans="1:36" s="254" customFormat="1" ht="72" x14ac:dyDescent="0.3">
      <c r="A23" s="31" t="s">
        <v>249</v>
      </c>
      <c r="B23" s="409" t="s">
        <v>242</v>
      </c>
      <c r="C23" s="259" t="s">
        <v>248</v>
      </c>
      <c r="D23" s="6" t="s">
        <v>372</v>
      </c>
      <c r="E23" s="568" t="s">
        <v>14</v>
      </c>
      <c r="F23" s="556" t="s">
        <v>12</v>
      </c>
      <c r="G23" s="260" t="s">
        <v>244</v>
      </c>
      <c r="H23" s="752">
        <f>прил4!I23</f>
        <v>245000</v>
      </c>
      <c r="I23" s="752">
        <f>прил4!J23</f>
        <v>98000</v>
      </c>
      <c r="J23" s="752">
        <f>прил4!K23</f>
        <v>98000</v>
      </c>
    </row>
    <row r="24" spans="1:36" s="254" customFormat="1" ht="36" hidden="1" x14ac:dyDescent="0.3">
      <c r="A24" s="115" t="s">
        <v>152</v>
      </c>
      <c r="B24" s="409" t="s">
        <v>242</v>
      </c>
      <c r="C24" s="259" t="s">
        <v>248</v>
      </c>
      <c r="D24" s="6" t="s">
        <v>372</v>
      </c>
      <c r="E24" s="568" t="s">
        <v>14</v>
      </c>
      <c r="F24" s="556" t="s">
        <v>12</v>
      </c>
      <c r="G24" s="260" t="s">
        <v>251</v>
      </c>
      <c r="H24" s="752">
        <f>прил4!I24</f>
        <v>0</v>
      </c>
      <c r="I24" s="752">
        <f>прил4!J24</f>
        <v>0</v>
      </c>
      <c r="J24" s="752">
        <f>прил4!K24</f>
        <v>0</v>
      </c>
    </row>
    <row r="25" spans="1:36" s="254" customFormat="1" ht="34.799999999999997" x14ac:dyDescent="0.3">
      <c r="A25" s="475" t="s">
        <v>260</v>
      </c>
      <c r="B25" s="476" t="s">
        <v>242</v>
      </c>
      <c r="C25" s="477" t="s">
        <v>254</v>
      </c>
      <c r="D25" s="477"/>
      <c r="E25" s="531"/>
      <c r="F25" s="478"/>
      <c r="G25" s="476"/>
      <c r="H25" s="479">
        <f>+H26+H30</f>
        <v>42670</v>
      </c>
      <c r="I25" s="479">
        <f t="shared" ref="I25:J25" si="5">+I26+I30</f>
        <v>42670</v>
      </c>
      <c r="J25" s="479">
        <f t="shared" si="5"/>
        <v>42670</v>
      </c>
    </row>
    <row r="26" spans="1:36" s="664" customFormat="1" ht="46.5" customHeight="1" x14ac:dyDescent="0.3">
      <c r="A26" s="653" t="s">
        <v>375</v>
      </c>
      <c r="B26" s="654" t="s">
        <v>242</v>
      </c>
      <c r="C26" s="655" t="s">
        <v>254</v>
      </c>
      <c r="D26" s="661" t="s">
        <v>374</v>
      </c>
      <c r="E26" s="662" t="s">
        <v>14</v>
      </c>
      <c r="F26" s="663" t="s">
        <v>9</v>
      </c>
      <c r="G26" s="654"/>
      <c r="H26" s="659">
        <f>+H27</f>
        <v>36000</v>
      </c>
      <c r="I26" s="659">
        <f t="shared" ref="I26:J27" si="6">+I27</f>
        <v>36000</v>
      </c>
      <c r="J26" s="659">
        <f t="shared" si="6"/>
        <v>36000</v>
      </c>
    </row>
    <row r="27" spans="1:36" s="787" customFormat="1" x14ac:dyDescent="0.3">
      <c r="A27" s="995" t="s">
        <v>381</v>
      </c>
      <c r="B27" s="996" t="s">
        <v>242</v>
      </c>
      <c r="C27" s="997" t="s">
        <v>254</v>
      </c>
      <c r="D27" s="1002" t="s">
        <v>380</v>
      </c>
      <c r="E27" s="1003" t="s">
        <v>14</v>
      </c>
      <c r="F27" s="1004" t="s">
        <v>11</v>
      </c>
      <c r="G27" s="996"/>
      <c r="H27" s="1001">
        <f>+H28</f>
        <v>36000</v>
      </c>
      <c r="I27" s="1001">
        <f t="shared" si="6"/>
        <v>36000</v>
      </c>
      <c r="J27" s="1001">
        <f t="shared" si="6"/>
        <v>36000</v>
      </c>
    </row>
    <row r="28" spans="1:36" s="734" customFormat="1" ht="36" x14ac:dyDescent="0.3">
      <c r="A28" s="1008" t="s">
        <v>459</v>
      </c>
      <c r="B28" s="976" t="s">
        <v>242</v>
      </c>
      <c r="C28" s="977" t="s">
        <v>254</v>
      </c>
      <c r="D28" s="1009" t="s">
        <v>380</v>
      </c>
      <c r="E28" s="1010" t="s">
        <v>14</v>
      </c>
      <c r="F28" s="1011" t="s">
        <v>20</v>
      </c>
      <c r="G28" s="976"/>
      <c r="H28" s="994">
        <f>H29</f>
        <v>36000</v>
      </c>
      <c r="I28" s="994">
        <f t="shared" ref="I28:J28" si="7">I29</f>
        <v>36000</v>
      </c>
      <c r="J28" s="994">
        <f t="shared" si="7"/>
        <v>36000</v>
      </c>
    </row>
    <row r="29" spans="1:36" s="254" customFormat="1" x14ac:dyDescent="0.3">
      <c r="A29" s="412" t="s">
        <v>255</v>
      </c>
      <c r="B29" s="409" t="s">
        <v>242</v>
      </c>
      <c r="C29" s="16" t="s">
        <v>254</v>
      </c>
      <c r="D29" s="39" t="s">
        <v>380</v>
      </c>
      <c r="E29" s="569" t="s">
        <v>14</v>
      </c>
      <c r="F29" s="557" t="s">
        <v>20</v>
      </c>
      <c r="G29" s="16" t="s">
        <v>256</v>
      </c>
      <c r="H29" s="752">
        <f>прил4!I29</f>
        <v>36000</v>
      </c>
      <c r="I29" s="752">
        <f>прил4!J29</f>
        <v>36000</v>
      </c>
      <c r="J29" s="752">
        <f>прил4!K29</f>
        <v>36000</v>
      </c>
    </row>
    <row r="30" spans="1:36" s="664" customFormat="1" ht="17.399999999999999" x14ac:dyDescent="0.3">
      <c r="A30" s="665" t="s">
        <v>390</v>
      </c>
      <c r="B30" s="666" t="s">
        <v>242</v>
      </c>
      <c r="C30" s="667" t="s">
        <v>254</v>
      </c>
      <c r="D30" s="668" t="s">
        <v>389</v>
      </c>
      <c r="E30" s="669" t="s">
        <v>14</v>
      </c>
      <c r="F30" s="670" t="s">
        <v>9</v>
      </c>
      <c r="G30" s="671"/>
      <c r="H30" s="672">
        <f>+H31</f>
        <v>6670</v>
      </c>
      <c r="I30" s="672">
        <f t="shared" ref="I30:J32" si="8">+I31</f>
        <v>6670</v>
      </c>
      <c r="J30" s="672">
        <f t="shared" si="8"/>
        <v>6670</v>
      </c>
    </row>
    <row r="31" spans="1:36" s="787" customFormat="1" x14ac:dyDescent="0.35">
      <c r="A31" s="1012" t="s">
        <v>392</v>
      </c>
      <c r="B31" s="1013" t="s">
        <v>242</v>
      </c>
      <c r="C31" s="1014" t="s">
        <v>254</v>
      </c>
      <c r="D31" s="1015" t="s">
        <v>391</v>
      </c>
      <c r="E31" s="1016" t="s">
        <v>14</v>
      </c>
      <c r="F31" s="1017" t="s">
        <v>11</v>
      </c>
      <c r="G31" s="1018"/>
      <c r="H31" s="1019">
        <f>+H32</f>
        <v>6670</v>
      </c>
      <c r="I31" s="1019">
        <f t="shared" si="8"/>
        <v>6670</v>
      </c>
      <c r="J31" s="1019">
        <f t="shared" si="8"/>
        <v>6670</v>
      </c>
    </row>
    <row r="32" spans="1:36" s="734" customFormat="1" ht="36" x14ac:dyDescent="0.35">
      <c r="A32" s="1028" t="s">
        <v>150</v>
      </c>
      <c r="B32" s="1029" t="s">
        <v>242</v>
      </c>
      <c r="C32" s="1030" t="s">
        <v>254</v>
      </c>
      <c r="D32" s="1031" t="s">
        <v>391</v>
      </c>
      <c r="E32" s="1032" t="s">
        <v>14</v>
      </c>
      <c r="F32" s="1033" t="s">
        <v>21</v>
      </c>
      <c r="G32" s="1034"/>
      <c r="H32" s="1035">
        <f>+H33</f>
        <v>6670</v>
      </c>
      <c r="I32" s="1035">
        <f t="shared" si="8"/>
        <v>6670</v>
      </c>
      <c r="J32" s="1035">
        <f t="shared" si="8"/>
        <v>6670</v>
      </c>
    </row>
    <row r="33" spans="1:10" s="254" customFormat="1" x14ac:dyDescent="0.3">
      <c r="A33" s="31" t="s">
        <v>255</v>
      </c>
      <c r="B33" s="409" t="s">
        <v>242</v>
      </c>
      <c r="C33" s="259" t="s">
        <v>254</v>
      </c>
      <c r="D33" s="576" t="s">
        <v>391</v>
      </c>
      <c r="E33" s="577" t="s">
        <v>14</v>
      </c>
      <c r="F33" s="558" t="s">
        <v>21</v>
      </c>
      <c r="G33" s="627" t="s">
        <v>256</v>
      </c>
      <c r="H33" s="752">
        <f>прил4!I33</f>
        <v>6670</v>
      </c>
      <c r="I33" s="752">
        <f>прил4!J33</f>
        <v>6670</v>
      </c>
      <c r="J33" s="752">
        <f>прил4!K33</f>
        <v>6670</v>
      </c>
    </row>
    <row r="34" spans="1:10" s="254" customFormat="1" ht="17.399999999999999" hidden="1" x14ac:dyDescent="0.3">
      <c r="A34" s="475" t="s">
        <v>257</v>
      </c>
      <c r="B34" s="476" t="s">
        <v>242</v>
      </c>
      <c r="C34" s="477" t="s">
        <v>258</v>
      </c>
      <c r="D34" s="477"/>
      <c r="E34" s="531"/>
      <c r="F34" s="478"/>
      <c r="G34" s="476"/>
      <c r="H34" s="891">
        <f>H35</f>
        <v>0</v>
      </c>
      <c r="I34" s="891">
        <f t="shared" ref="I34:J34" si="9">I35</f>
        <v>0</v>
      </c>
      <c r="J34" s="891">
        <f t="shared" si="9"/>
        <v>0</v>
      </c>
    </row>
    <row r="35" spans="1:10" s="254" customFormat="1" ht="17.399999999999999" hidden="1" x14ac:dyDescent="0.3">
      <c r="A35" s="653" t="s">
        <v>538</v>
      </c>
      <c r="B35" s="654" t="s">
        <v>242</v>
      </c>
      <c r="C35" s="655" t="s">
        <v>258</v>
      </c>
      <c r="D35" s="661" t="s">
        <v>389</v>
      </c>
      <c r="E35" s="662" t="s">
        <v>14</v>
      </c>
      <c r="F35" s="663" t="s">
        <v>9</v>
      </c>
      <c r="G35" s="654"/>
      <c r="H35" s="672">
        <f>+H36</f>
        <v>0</v>
      </c>
      <c r="I35" s="672">
        <f t="shared" ref="I35:J37" si="10">+I36</f>
        <v>0</v>
      </c>
      <c r="J35" s="672">
        <f t="shared" si="10"/>
        <v>0</v>
      </c>
    </row>
    <row r="36" spans="1:10" s="787" customFormat="1" hidden="1" x14ac:dyDescent="0.35">
      <c r="A36" s="995" t="s">
        <v>539</v>
      </c>
      <c r="B36" s="996" t="s">
        <v>242</v>
      </c>
      <c r="C36" s="997" t="s">
        <v>258</v>
      </c>
      <c r="D36" s="1002" t="s">
        <v>395</v>
      </c>
      <c r="E36" s="1003" t="s">
        <v>14</v>
      </c>
      <c r="F36" s="1004" t="s">
        <v>11</v>
      </c>
      <c r="G36" s="996"/>
      <c r="H36" s="1019">
        <f>+H37</f>
        <v>0</v>
      </c>
      <c r="I36" s="1019">
        <f t="shared" si="10"/>
        <v>0</v>
      </c>
      <c r="J36" s="1019">
        <f t="shared" si="10"/>
        <v>0</v>
      </c>
    </row>
    <row r="37" spans="1:10" s="254" customFormat="1" hidden="1" x14ac:dyDescent="0.35">
      <c r="A37" s="1008" t="s">
        <v>398</v>
      </c>
      <c r="B37" s="976" t="s">
        <v>242</v>
      </c>
      <c r="C37" s="977" t="s">
        <v>258</v>
      </c>
      <c r="D37" s="1009" t="s">
        <v>395</v>
      </c>
      <c r="E37" s="1010" t="s">
        <v>14</v>
      </c>
      <c r="F37" s="1011" t="s">
        <v>540</v>
      </c>
      <c r="G37" s="976"/>
      <c r="H37" s="1092">
        <f>+H38</f>
        <v>0</v>
      </c>
      <c r="I37" s="1092">
        <f t="shared" si="10"/>
        <v>0</v>
      </c>
      <c r="J37" s="1092">
        <f t="shared" si="10"/>
        <v>0</v>
      </c>
    </row>
    <row r="38" spans="1:10" s="254" customFormat="1" ht="36" hidden="1" x14ac:dyDescent="0.3">
      <c r="A38" s="899" t="s">
        <v>152</v>
      </c>
      <c r="B38" s="16" t="s">
        <v>242</v>
      </c>
      <c r="C38" s="16" t="s">
        <v>258</v>
      </c>
      <c r="D38" s="39" t="s">
        <v>395</v>
      </c>
      <c r="E38" s="569" t="s">
        <v>14</v>
      </c>
      <c r="F38" s="557" t="s">
        <v>540</v>
      </c>
      <c r="G38" s="16" t="s">
        <v>251</v>
      </c>
      <c r="H38" s="752">
        <f>прил4!I38</f>
        <v>0</v>
      </c>
      <c r="I38" s="752">
        <f>прил4!J38</f>
        <v>0</v>
      </c>
      <c r="J38" s="752">
        <f>прил4!K38</f>
        <v>0</v>
      </c>
    </row>
    <row r="39" spans="1:10" s="254" customFormat="1" x14ac:dyDescent="0.3">
      <c r="A39" s="897" t="s">
        <v>401</v>
      </c>
      <c r="B39" s="901" t="s">
        <v>242</v>
      </c>
      <c r="C39" s="902">
        <v>11</v>
      </c>
      <c r="D39" s="903"/>
      <c r="E39" s="904"/>
      <c r="F39" s="905"/>
      <c r="G39" s="895"/>
      <c r="H39" s="891">
        <f>H40</f>
        <v>1000</v>
      </c>
      <c r="I39" s="891">
        <f t="shared" ref="I39:J42" si="11">I40</f>
        <v>500</v>
      </c>
      <c r="J39" s="891">
        <f t="shared" si="11"/>
        <v>500</v>
      </c>
    </row>
    <row r="40" spans="1:10" s="254" customFormat="1" x14ac:dyDescent="0.3">
      <c r="A40" s="898" t="s">
        <v>261</v>
      </c>
      <c r="B40" s="906" t="s">
        <v>242</v>
      </c>
      <c r="C40" s="907">
        <v>11</v>
      </c>
      <c r="D40" s="908" t="s">
        <v>399</v>
      </c>
      <c r="E40" s="909" t="s">
        <v>10</v>
      </c>
      <c r="F40" s="910" t="s">
        <v>9</v>
      </c>
      <c r="G40" s="896"/>
      <c r="H40" s="871">
        <f>H41</f>
        <v>1000</v>
      </c>
      <c r="I40" s="871">
        <f t="shared" si="11"/>
        <v>500</v>
      </c>
      <c r="J40" s="871">
        <f t="shared" si="11"/>
        <v>500</v>
      </c>
    </row>
    <row r="41" spans="1:10" s="787" customFormat="1" x14ac:dyDescent="0.3">
      <c r="A41" s="1020" t="s">
        <v>262</v>
      </c>
      <c r="B41" s="1021" t="s">
        <v>242</v>
      </c>
      <c r="C41" s="1022">
        <v>11</v>
      </c>
      <c r="D41" s="1023" t="s">
        <v>400</v>
      </c>
      <c r="E41" s="1024" t="s">
        <v>10</v>
      </c>
      <c r="F41" s="1025" t="s">
        <v>9</v>
      </c>
      <c r="G41" s="1013"/>
      <c r="H41" s="1001">
        <f>H42</f>
        <v>1000</v>
      </c>
      <c r="I41" s="1001">
        <f t="shared" si="11"/>
        <v>500</v>
      </c>
      <c r="J41" s="1001">
        <f t="shared" si="11"/>
        <v>500</v>
      </c>
    </row>
    <row r="42" spans="1:10" s="254" customFormat="1" x14ac:dyDescent="0.3">
      <c r="A42" s="1036" t="s">
        <v>402</v>
      </c>
      <c r="B42" s="1037" t="s">
        <v>242</v>
      </c>
      <c r="C42" s="1038">
        <v>11</v>
      </c>
      <c r="D42" s="1009" t="s">
        <v>400</v>
      </c>
      <c r="E42" s="1010" t="s">
        <v>10</v>
      </c>
      <c r="F42" s="1011" t="s">
        <v>544</v>
      </c>
      <c r="G42" s="1029"/>
      <c r="H42" s="994">
        <f>H43</f>
        <v>1000</v>
      </c>
      <c r="I42" s="994">
        <f t="shared" si="11"/>
        <v>500</v>
      </c>
      <c r="J42" s="994">
        <f t="shared" si="11"/>
        <v>500</v>
      </c>
    </row>
    <row r="43" spans="1:10" s="254" customFormat="1" x14ac:dyDescent="0.3">
      <c r="A43" s="899" t="s">
        <v>252</v>
      </c>
      <c r="B43" s="103" t="s">
        <v>242</v>
      </c>
      <c r="C43" s="900">
        <v>11</v>
      </c>
      <c r="D43" s="39" t="s">
        <v>400</v>
      </c>
      <c r="E43" s="569" t="s">
        <v>10</v>
      </c>
      <c r="F43" s="557" t="s">
        <v>544</v>
      </c>
      <c r="G43" s="409" t="s">
        <v>253</v>
      </c>
      <c r="H43" s="752">
        <f>прил4!I43</f>
        <v>1000</v>
      </c>
      <c r="I43" s="752">
        <f>прил4!J43</f>
        <v>500</v>
      </c>
      <c r="J43" s="752">
        <f>прил4!K43</f>
        <v>500</v>
      </c>
    </row>
    <row r="44" spans="1:10" s="254" customFormat="1" ht="17.399999999999999" x14ac:dyDescent="0.3">
      <c r="A44" s="469" t="s">
        <v>263</v>
      </c>
      <c r="B44" s="470" t="s">
        <v>242</v>
      </c>
      <c r="C44" s="471" t="s">
        <v>264</v>
      </c>
      <c r="D44" s="471"/>
      <c r="E44" s="530"/>
      <c r="F44" s="554"/>
      <c r="G44" s="470"/>
      <c r="H44" s="473">
        <f>H45+H50+H55+H61</f>
        <v>508000</v>
      </c>
      <c r="I44" s="473">
        <f t="shared" ref="I44:J44" si="12">I45+I50+I55+I61</f>
        <v>137292</v>
      </c>
      <c r="J44" s="473">
        <f t="shared" si="12"/>
        <v>130300</v>
      </c>
    </row>
    <row r="45" spans="1:10" s="675" customFormat="1" ht="87" x14ac:dyDescent="0.3">
      <c r="A45" s="665" t="s">
        <v>591</v>
      </c>
      <c r="B45" s="666" t="s">
        <v>242</v>
      </c>
      <c r="C45" s="667" t="s">
        <v>264</v>
      </c>
      <c r="D45" s="656" t="s">
        <v>265</v>
      </c>
      <c r="E45" s="657" t="s">
        <v>14</v>
      </c>
      <c r="F45" s="673" t="s">
        <v>9</v>
      </c>
      <c r="G45" s="666"/>
      <c r="H45" s="674">
        <f>+H46</f>
        <v>20000</v>
      </c>
      <c r="I45" s="674">
        <f t="shared" ref="I45:J46" si="13">+I46</f>
        <v>10000</v>
      </c>
      <c r="J45" s="674">
        <f t="shared" si="13"/>
        <v>10000</v>
      </c>
    </row>
    <row r="46" spans="1:10" s="710" customFormat="1" ht="126" x14ac:dyDescent="0.3">
      <c r="A46" s="1012" t="s">
        <v>592</v>
      </c>
      <c r="B46" s="1013" t="s">
        <v>242</v>
      </c>
      <c r="C46" s="1014" t="s">
        <v>264</v>
      </c>
      <c r="D46" s="1015" t="s">
        <v>327</v>
      </c>
      <c r="E46" s="1016" t="s">
        <v>14</v>
      </c>
      <c r="F46" s="1042" t="s">
        <v>9</v>
      </c>
      <c r="G46" s="1043"/>
      <c r="H46" s="1044">
        <f>+H47</f>
        <v>20000</v>
      </c>
      <c r="I46" s="1044">
        <f t="shared" si="13"/>
        <v>10000</v>
      </c>
      <c r="J46" s="1044">
        <f t="shared" si="13"/>
        <v>10000</v>
      </c>
    </row>
    <row r="47" spans="1:10" s="784" customFormat="1" ht="36" x14ac:dyDescent="0.3">
      <c r="A47" s="762" t="s">
        <v>510</v>
      </c>
      <c r="B47" s="755" t="s">
        <v>242</v>
      </c>
      <c r="C47" s="756" t="s">
        <v>264</v>
      </c>
      <c r="D47" s="757" t="s">
        <v>327</v>
      </c>
      <c r="E47" s="758" t="s">
        <v>242</v>
      </c>
      <c r="F47" s="759" t="s">
        <v>9</v>
      </c>
      <c r="G47" s="785"/>
      <c r="H47" s="786">
        <f>H48</f>
        <v>20000</v>
      </c>
      <c r="I47" s="786">
        <f t="shared" ref="I47:J48" si="14">I48</f>
        <v>10000</v>
      </c>
      <c r="J47" s="786">
        <f t="shared" si="14"/>
        <v>10000</v>
      </c>
    </row>
    <row r="48" spans="1:10" s="736" customFormat="1" x14ac:dyDescent="0.3">
      <c r="A48" s="1045" t="s">
        <v>328</v>
      </c>
      <c r="B48" s="1046" t="s">
        <v>242</v>
      </c>
      <c r="C48" s="1047" t="s">
        <v>264</v>
      </c>
      <c r="D48" s="978" t="s">
        <v>327</v>
      </c>
      <c r="E48" s="979" t="s">
        <v>242</v>
      </c>
      <c r="F48" s="980" t="s">
        <v>120</v>
      </c>
      <c r="G48" s="1046"/>
      <c r="H48" s="1048">
        <f>H49</f>
        <v>20000</v>
      </c>
      <c r="I48" s="1048">
        <f t="shared" si="14"/>
        <v>10000</v>
      </c>
      <c r="J48" s="1048">
        <f t="shared" si="14"/>
        <v>10000</v>
      </c>
    </row>
    <row r="49" spans="1:247" s="163" customFormat="1" ht="36" x14ac:dyDescent="0.3">
      <c r="A49" s="115" t="s">
        <v>152</v>
      </c>
      <c r="B49" s="425" t="s">
        <v>242</v>
      </c>
      <c r="C49" s="20" t="s">
        <v>264</v>
      </c>
      <c r="D49" s="576" t="s">
        <v>327</v>
      </c>
      <c r="E49" s="577" t="s">
        <v>242</v>
      </c>
      <c r="F49" s="578" t="s">
        <v>120</v>
      </c>
      <c r="G49" s="20" t="s">
        <v>251</v>
      </c>
      <c r="H49" s="752">
        <f>прил4!I49</f>
        <v>20000</v>
      </c>
      <c r="I49" s="752">
        <f>прил4!J49</f>
        <v>10000</v>
      </c>
      <c r="J49" s="752">
        <f>прил4!K49</f>
        <v>10000</v>
      </c>
    </row>
    <row r="50" spans="1:247" s="675" customFormat="1" ht="69.599999999999994" x14ac:dyDescent="0.3">
      <c r="A50" s="665" t="s">
        <v>581</v>
      </c>
      <c r="B50" s="666" t="s">
        <v>242</v>
      </c>
      <c r="C50" s="667" t="s">
        <v>264</v>
      </c>
      <c r="D50" s="656" t="s">
        <v>266</v>
      </c>
      <c r="E50" s="657" t="s">
        <v>14</v>
      </c>
      <c r="F50" s="673" t="s">
        <v>11</v>
      </c>
      <c r="G50" s="666"/>
      <c r="H50" s="674">
        <f>+H51</f>
        <v>25000</v>
      </c>
      <c r="I50" s="674">
        <f t="shared" ref="I50:J50" si="15">+I51</f>
        <v>9700</v>
      </c>
      <c r="J50" s="674">
        <f t="shared" si="15"/>
        <v>6300</v>
      </c>
    </row>
    <row r="51" spans="1:247" s="710" customFormat="1" ht="72" x14ac:dyDescent="0.3">
      <c r="A51" s="1012" t="s">
        <v>582</v>
      </c>
      <c r="B51" s="1013" t="s">
        <v>242</v>
      </c>
      <c r="C51" s="1014" t="s">
        <v>264</v>
      </c>
      <c r="D51" s="998" t="s">
        <v>340</v>
      </c>
      <c r="E51" s="999" t="s">
        <v>14</v>
      </c>
      <c r="F51" s="1026" t="s">
        <v>11</v>
      </c>
      <c r="G51" s="1013"/>
      <c r="H51" s="1027">
        <f>+H53</f>
        <v>25000</v>
      </c>
      <c r="I51" s="1027">
        <f t="shared" ref="I51:J51" si="16">+I53</f>
        <v>9700</v>
      </c>
      <c r="J51" s="1027">
        <f t="shared" si="16"/>
        <v>6300</v>
      </c>
    </row>
    <row r="52" spans="1:247" s="784" customFormat="1" ht="54" x14ac:dyDescent="0.3">
      <c r="A52" s="762" t="s">
        <v>446</v>
      </c>
      <c r="B52" s="755" t="s">
        <v>242</v>
      </c>
      <c r="C52" s="756" t="s">
        <v>264</v>
      </c>
      <c r="D52" s="767" t="s">
        <v>340</v>
      </c>
      <c r="E52" s="768" t="s">
        <v>242</v>
      </c>
      <c r="F52" s="769" t="s">
        <v>9</v>
      </c>
      <c r="G52" s="755"/>
      <c r="H52" s="760">
        <f>H53</f>
        <v>25000</v>
      </c>
      <c r="I52" s="760">
        <f t="shared" ref="I52:J52" si="17">I53</f>
        <v>9700</v>
      </c>
      <c r="J52" s="760">
        <f t="shared" si="17"/>
        <v>6300</v>
      </c>
    </row>
    <row r="53" spans="1:247" s="736" customFormat="1" x14ac:dyDescent="0.3">
      <c r="A53" s="975" t="s">
        <v>342</v>
      </c>
      <c r="B53" s="976" t="s">
        <v>242</v>
      </c>
      <c r="C53" s="977" t="s">
        <v>264</v>
      </c>
      <c r="D53" s="978" t="s">
        <v>340</v>
      </c>
      <c r="E53" s="979" t="s">
        <v>242</v>
      </c>
      <c r="F53" s="980" t="s">
        <v>22</v>
      </c>
      <c r="G53" s="981"/>
      <c r="H53" s="982">
        <f>+H54</f>
        <v>25000</v>
      </c>
      <c r="I53" s="982">
        <f t="shared" ref="I53:J53" si="18">+I54</f>
        <v>9700</v>
      </c>
      <c r="J53" s="982">
        <f t="shared" si="18"/>
        <v>6300</v>
      </c>
    </row>
    <row r="54" spans="1:247" s="254" customFormat="1" ht="36" x14ac:dyDescent="0.3">
      <c r="A54" s="115" t="s">
        <v>152</v>
      </c>
      <c r="B54" s="409" t="s">
        <v>242</v>
      </c>
      <c r="C54" s="16" t="s">
        <v>264</v>
      </c>
      <c r="D54" s="63" t="s">
        <v>340</v>
      </c>
      <c r="E54" s="580" t="s">
        <v>242</v>
      </c>
      <c r="F54" s="581" t="s">
        <v>13</v>
      </c>
      <c r="G54" s="16" t="s">
        <v>251</v>
      </c>
      <c r="H54" s="752">
        <f>прил4!I54</f>
        <v>25000</v>
      </c>
      <c r="I54" s="752">
        <f>прил4!J54</f>
        <v>9700</v>
      </c>
      <c r="J54" s="752">
        <f>прил4!K54</f>
        <v>6300</v>
      </c>
      <c r="K54" s="281"/>
      <c r="L54" s="281"/>
      <c r="M54" s="281"/>
      <c r="N54" s="281"/>
      <c r="O54" s="281"/>
      <c r="P54" s="281"/>
      <c r="Q54" s="281"/>
      <c r="R54" s="281"/>
      <c r="S54" s="281"/>
      <c r="T54" s="281"/>
      <c r="U54" s="281"/>
      <c r="V54" s="281"/>
      <c r="W54" s="281"/>
      <c r="X54" s="281"/>
      <c r="Y54" s="281"/>
      <c r="Z54" s="281"/>
      <c r="AA54" s="281"/>
      <c r="AB54" s="281"/>
      <c r="AC54" s="281"/>
      <c r="AD54" s="281"/>
      <c r="AE54" s="281"/>
      <c r="AF54" s="281"/>
      <c r="AG54" s="281"/>
      <c r="AH54" s="281"/>
      <c r="AI54" s="281"/>
      <c r="AJ54" s="281"/>
      <c r="AK54" s="281"/>
      <c r="AL54" s="281"/>
      <c r="AM54" s="281"/>
      <c r="AN54" s="281"/>
      <c r="AO54" s="281"/>
      <c r="AP54" s="281"/>
      <c r="AQ54" s="281"/>
      <c r="AR54" s="281"/>
      <c r="AS54" s="281"/>
      <c r="AT54" s="281"/>
      <c r="AU54" s="281"/>
      <c r="AV54" s="281"/>
      <c r="AW54" s="281"/>
      <c r="AX54" s="281"/>
      <c r="AY54" s="281"/>
      <c r="AZ54" s="281"/>
      <c r="BA54" s="281"/>
      <c r="BB54" s="281"/>
      <c r="BC54" s="281"/>
      <c r="BD54" s="281"/>
      <c r="BE54" s="281"/>
      <c r="BF54" s="281"/>
      <c r="BG54" s="281"/>
      <c r="BH54" s="281"/>
      <c r="BI54" s="281"/>
      <c r="BJ54" s="281"/>
      <c r="BK54" s="281"/>
      <c r="BL54" s="281"/>
      <c r="BM54" s="281"/>
      <c r="BN54" s="281"/>
      <c r="BO54" s="281"/>
      <c r="BP54" s="281"/>
      <c r="BQ54" s="281"/>
      <c r="BR54" s="281"/>
      <c r="BS54" s="281"/>
      <c r="BT54" s="281"/>
      <c r="BU54" s="281"/>
      <c r="BV54" s="281"/>
      <c r="BW54" s="281"/>
      <c r="BX54" s="281"/>
      <c r="BY54" s="281"/>
      <c r="BZ54" s="281"/>
      <c r="CA54" s="281"/>
      <c r="CB54" s="281"/>
      <c r="CC54" s="281"/>
      <c r="CD54" s="281"/>
      <c r="CE54" s="281"/>
      <c r="CF54" s="281"/>
      <c r="CG54" s="281"/>
      <c r="CH54" s="281"/>
      <c r="CI54" s="281"/>
      <c r="CJ54" s="281"/>
      <c r="CK54" s="281"/>
      <c r="CL54" s="281"/>
      <c r="CM54" s="281"/>
      <c r="CN54" s="281"/>
      <c r="CO54" s="281"/>
      <c r="CP54" s="281"/>
      <c r="CQ54" s="281"/>
      <c r="CR54" s="281"/>
      <c r="CS54" s="281"/>
      <c r="CT54" s="281"/>
      <c r="CU54" s="281"/>
      <c r="CV54" s="281"/>
      <c r="CW54" s="281"/>
      <c r="CX54" s="281"/>
      <c r="CY54" s="281"/>
      <c r="CZ54" s="281"/>
      <c r="DA54" s="281"/>
      <c r="DB54" s="281"/>
      <c r="DC54" s="281"/>
      <c r="DD54" s="281"/>
      <c r="DE54" s="281"/>
      <c r="DF54" s="281"/>
      <c r="DG54" s="281"/>
      <c r="DH54" s="281"/>
      <c r="DI54" s="281"/>
      <c r="DJ54" s="281"/>
      <c r="DK54" s="281"/>
      <c r="DL54" s="281"/>
      <c r="DM54" s="281"/>
      <c r="DN54" s="281"/>
      <c r="DO54" s="281"/>
      <c r="DP54" s="281"/>
      <c r="DQ54" s="281"/>
      <c r="DR54" s="281"/>
      <c r="DS54" s="281"/>
      <c r="DT54" s="281"/>
      <c r="DU54" s="281"/>
      <c r="DV54" s="281"/>
      <c r="DW54" s="281"/>
      <c r="DX54" s="281"/>
      <c r="DY54" s="281"/>
      <c r="DZ54" s="281"/>
      <c r="EA54" s="281"/>
      <c r="EB54" s="281"/>
      <c r="EC54" s="281"/>
      <c r="ED54" s="281"/>
      <c r="EE54" s="281"/>
      <c r="EF54" s="281"/>
      <c r="EG54" s="281"/>
      <c r="EH54" s="281"/>
      <c r="EI54" s="281"/>
      <c r="EJ54" s="281"/>
      <c r="EK54" s="281"/>
      <c r="EL54" s="281"/>
      <c r="EM54" s="281"/>
      <c r="EN54" s="281"/>
      <c r="EO54" s="281"/>
      <c r="EP54" s="281"/>
      <c r="EQ54" s="281"/>
      <c r="ER54" s="281"/>
      <c r="ES54" s="281"/>
      <c r="ET54" s="281"/>
      <c r="EU54" s="281"/>
      <c r="EV54" s="281"/>
      <c r="EW54" s="281"/>
      <c r="EX54" s="281"/>
      <c r="EY54" s="281"/>
      <c r="EZ54" s="281"/>
      <c r="FA54" s="281"/>
      <c r="FB54" s="281"/>
      <c r="FC54" s="281"/>
      <c r="FD54" s="281"/>
      <c r="FE54" s="281"/>
      <c r="FF54" s="281"/>
      <c r="FG54" s="281"/>
      <c r="FH54" s="281"/>
      <c r="FI54" s="281"/>
      <c r="FJ54" s="281"/>
      <c r="FK54" s="281"/>
      <c r="FL54" s="281"/>
      <c r="FM54" s="281"/>
      <c r="FN54" s="281"/>
      <c r="FO54" s="281"/>
      <c r="FP54" s="281"/>
      <c r="FQ54" s="281"/>
      <c r="FR54" s="281"/>
      <c r="FS54" s="281"/>
      <c r="FT54" s="281"/>
      <c r="FU54" s="281"/>
      <c r="FV54" s="281"/>
      <c r="FW54" s="281"/>
      <c r="FX54" s="281"/>
      <c r="FY54" s="281"/>
      <c r="FZ54" s="281"/>
      <c r="GA54" s="281"/>
      <c r="GB54" s="281"/>
      <c r="GC54" s="281"/>
      <c r="GD54" s="281"/>
      <c r="GE54" s="281"/>
      <c r="GF54" s="281"/>
      <c r="GG54" s="281"/>
      <c r="GH54" s="281"/>
      <c r="GI54" s="281"/>
      <c r="GJ54" s="281"/>
      <c r="GK54" s="281"/>
      <c r="GL54" s="281"/>
      <c r="GM54" s="281"/>
      <c r="GN54" s="281"/>
      <c r="GO54" s="281"/>
      <c r="GP54" s="281"/>
      <c r="GQ54" s="281"/>
      <c r="GR54" s="281"/>
      <c r="GS54" s="281"/>
      <c r="GT54" s="281"/>
      <c r="GU54" s="281"/>
      <c r="GV54" s="281"/>
      <c r="GW54" s="281"/>
      <c r="GX54" s="281"/>
      <c r="GY54" s="281"/>
      <c r="GZ54" s="281"/>
      <c r="HA54" s="281"/>
      <c r="HB54" s="281"/>
      <c r="HC54" s="281"/>
      <c r="HD54" s="281"/>
      <c r="HE54" s="281"/>
      <c r="HF54" s="281"/>
      <c r="HG54" s="281"/>
      <c r="HH54" s="281"/>
      <c r="HI54" s="281"/>
      <c r="HJ54" s="281"/>
      <c r="HK54" s="281"/>
      <c r="HL54" s="281"/>
      <c r="HM54" s="281"/>
      <c r="HN54" s="281"/>
      <c r="HO54" s="281"/>
      <c r="HP54" s="281"/>
      <c r="HQ54" s="281"/>
      <c r="HR54" s="281"/>
      <c r="HS54" s="281"/>
      <c r="HT54" s="281"/>
      <c r="HU54" s="281"/>
      <c r="HV54" s="281"/>
      <c r="HW54" s="281"/>
      <c r="HX54" s="281"/>
      <c r="HY54" s="281"/>
      <c r="HZ54" s="281"/>
      <c r="IA54" s="281"/>
      <c r="IB54" s="281"/>
      <c r="IC54" s="281"/>
      <c r="ID54" s="281"/>
      <c r="IE54" s="281"/>
      <c r="IF54" s="281"/>
      <c r="IG54" s="281"/>
      <c r="IH54" s="281"/>
      <c r="II54" s="281"/>
      <c r="IJ54" s="281"/>
      <c r="IK54" s="281"/>
      <c r="IL54" s="281"/>
      <c r="IM54" s="281"/>
    </row>
    <row r="55" spans="1:247" s="664" customFormat="1" ht="34.799999999999997" x14ac:dyDescent="0.3">
      <c r="A55" s="665" t="s">
        <v>385</v>
      </c>
      <c r="B55" s="676" t="s">
        <v>242</v>
      </c>
      <c r="C55" s="677">
        <v>13</v>
      </c>
      <c r="D55" s="678" t="s">
        <v>384</v>
      </c>
      <c r="E55" s="679" t="s">
        <v>14</v>
      </c>
      <c r="F55" s="680" t="s">
        <v>11</v>
      </c>
      <c r="G55" s="681"/>
      <c r="H55" s="682">
        <f>+H56</f>
        <v>463000</v>
      </c>
      <c r="I55" s="682">
        <f t="shared" ref="I55:J55" si="19">+I56</f>
        <v>117592</v>
      </c>
      <c r="J55" s="682">
        <f t="shared" si="19"/>
        <v>114000</v>
      </c>
      <c r="K55" s="683"/>
      <c r="L55" s="683"/>
      <c r="M55" s="683"/>
      <c r="N55" s="683"/>
      <c r="O55" s="683"/>
      <c r="P55" s="683"/>
      <c r="Q55" s="683"/>
      <c r="R55" s="683"/>
      <c r="S55" s="683"/>
      <c r="T55" s="683"/>
      <c r="U55" s="683"/>
      <c r="V55" s="683"/>
      <c r="W55" s="683"/>
      <c r="X55" s="683"/>
      <c r="Y55" s="683"/>
      <c r="Z55" s="683"/>
      <c r="AA55" s="683"/>
      <c r="AB55" s="683"/>
      <c r="AC55" s="683"/>
      <c r="AD55" s="683"/>
      <c r="AE55" s="683"/>
      <c r="AF55" s="683"/>
      <c r="AG55" s="683"/>
      <c r="AH55" s="683"/>
      <c r="AI55" s="683"/>
      <c r="AJ55" s="683"/>
      <c r="AK55" s="683"/>
      <c r="AL55" s="683"/>
      <c r="AM55" s="683"/>
      <c r="AN55" s="683"/>
      <c r="AO55" s="683"/>
      <c r="AP55" s="683"/>
      <c r="AQ55" s="683"/>
      <c r="AR55" s="683"/>
      <c r="AS55" s="683"/>
      <c r="AT55" s="683"/>
      <c r="AU55" s="683"/>
      <c r="AV55" s="683"/>
      <c r="AW55" s="683"/>
      <c r="AX55" s="683"/>
      <c r="AY55" s="683"/>
      <c r="AZ55" s="683"/>
      <c r="BA55" s="683"/>
      <c r="BB55" s="683"/>
      <c r="BC55" s="683"/>
      <c r="BD55" s="683"/>
      <c r="BE55" s="683"/>
      <c r="BF55" s="683"/>
      <c r="BG55" s="683"/>
      <c r="BH55" s="683"/>
      <c r="BI55" s="683"/>
      <c r="BJ55" s="683"/>
      <c r="BK55" s="683"/>
      <c r="BL55" s="683"/>
      <c r="BM55" s="683"/>
      <c r="BN55" s="683"/>
      <c r="BO55" s="683"/>
      <c r="BP55" s="683"/>
      <c r="BQ55" s="683"/>
      <c r="BR55" s="683"/>
      <c r="BS55" s="683"/>
      <c r="BT55" s="683"/>
      <c r="BU55" s="683"/>
      <c r="BV55" s="683"/>
      <c r="BW55" s="683"/>
      <c r="BX55" s="683"/>
      <c r="BY55" s="683"/>
      <c r="BZ55" s="683"/>
      <c r="CA55" s="683"/>
      <c r="CB55" s="683"/>
      <c r="CC55" s="683"/>
      <c r="CD55" s="683"/>
      <c r="CE55" s="683"/>
      <c r="CF55" s="683"/>
      <c r="CG55" s="683"/>
      <c r="CH55" s="683"/>
      <c r="CI55" s="683"/>
      <c r="CJ55" s="683"/>
      <c r="CK55" s="683"/>
      <c r="CL55" s="683"/>
      <c r="CM55" s="683"/>
      <c r="CN55" s="683"/>
      <c r="CO55" s="683"/>
      <c r="CP55" s="683"/>
      <c r="CQ55" s="683"/>
      <c r="CR55" s="683"/>
      <c r="CS55" s="683"/>
      <c r="CT55" s="683"/>
      <c r="CU55" s="683"/>
      <c r="CV55" s="683"/>
      <c r="CW55" s="683"/>
      <c r="CX55" s="683"/>
      <c r="CY55" s="683"/>
      <c r="CZ55" s="683"/>
      <c r="DA55" s="683"/>
      <c r="DB55" s="683"/>
      <c r="DC55" s="683"/>
      <c r="DD55" s="683"/>
      <c r="DE55" s="683"/>
      <c r="DF55" s="683"/>
      <c r="DG55" s="683"/>
      <c r="DH55" s="683"/>
      <c r="DI55" s="683"/>
      <c r="DJ55" s="683"/>
      <c r="DK55" s="683"/>
      <c r="DL55" s="683"/>
      <c r="DM55" s="683"/>
      <c r="DN55" s="683"/>
      <c r="DO55" s="683"/>
      <c r="DP55" s="683"/>
      <c r="DQ55" s="683"/>
      <c r="DR55" s="683"/>
      <c r="DS55" s="683"/>
      <c r="DT55" s="683"/>
      <c r="DU55" s="683"/>
      <c r="DV55" s="683"/>
      <c r="DW55" s="683"/>
      <c r="DX55" s="683"/>
      <c r="DY55" s="683"/>
      <c r="DZ55" s="683"/>
      <c r="EA55" s="683"/>
      <c r="EB55" s="683"/>
      <c r="EC55" s="683"/>
      <c r="ED55" s="683"/>
      <c r="EE55" s="683"/>
      <c r="EF55" s="683"/>
      <c r="EG55" s="683"/>
      <c r="EH55" s="683"/>
      <c r="EI55" s="683"/>
      <c r="EJ55" s="683"/>
      <c r="EK55" s="683"/>
      <c r="EL55" s="683"/>
      <c r="EM55" s="683"/>
      <c r="EN55" s="683"/>
      <c r="EO55" s="683"/>
      <c r="EP55" s="683"/>
      <c r="EQ55" s="683"/>
      <c r="ER55" s="683"/>
      <c r="ES55" s="683"/>
      <c r="ET55" s="683"/>
      <c r="EU55" s="683"/>
      <c r="EV55" s="683"/>
      <c r="EW55" s="683"/>
      <c r="EX55" s="683"/>
      <c r="EY55" s="683"/>
      <c r="EZ55" s="683"/>
      <c r="FA55" s="683"/>
      <c r="FB55" s="683"/>
      <c r="FC55" s="683"/>
      <c r="FD55" s="683"/>
      <c r="FE55" s="683"/>
      <c r="FF55" s="683"/>
      <c r="FG55" s="683"/>
      <c r="FH55" s="683"/>
      <c r="FI55" s="683"/>
      <c r="FJ55" s="683"/>
      <c r="FK55" s="683"/>
      <c r="FL55" s="683"/>
      <c r="FM55" s="683"/>
      <c r="FN55" s="683"/>
      <c r="FO55" s="683"/>
      <c r="FP55" s="683"/>
      <c r="FQ55" s="683"/>
      <c r="FR55" s="683"/>
      <c r="FS55" s="683"/>
      <c r="FT55" s="683"/>
      <c r="FU55" s="683"/>
      <c r="FV55" s="683"/>
      <c r="FW55" s="683"/>
      <c r="FX55" s="683"/>
      <c r="FY55" s="683"/>
      <c r="FZ55" s="683"/>
      <c r="GA55" s="683"/>
      <c r="GB55" s="683"/>
      <c r="GC55" s="683"/>
      <c r="GD55" s="683"/>
      <c r="GE55" s="683"/>
      <c r="GF55" s="683"/>
      <c r="GG55" s="683"/>
      <c r="GH55" s="683"/>
      <c r="GI55" s="683"/>
      <c r="GJ55" s="683"/>
      <c r="GK55" s="683"/>
      <c r="GL55" s="683"/>
      <c r="GM55" s="683"/>
      <c r="GN55" s="683"/>
      <c r="GO55" s="683"/>
      <c r="GP55" s="683"/>
      <c r="GQ55" s="683"/>
      <c r="GR55" s="683"/>
      <c r="GS55" s="683"/>
      <c r="GT55" s="683"/>
      <c r="GU55" s="683"/>
      <c r="GV55" s="683"/>
      <c r="GW55" s="683"/>
      <c r="GX55" s="683"/>
      <c r="GY55" s="683"/>
      <c r="GZ55" s="683"/>
      <c r="HA55" s="683"/>
      <c r="HB55" s="683"/>
      <c r="HC55" s="683"/>
      <c r="HD55" s="683"/>
      <c r="HE55" s="683"/>
      <c r="HF55" s="683"/>
      <c r="HG55" s="683"/>
      <c r="HH55" s="683"/>
      <c r="HI55" s="683"/>
      <c r="HJ55" s="683"/>
      <c r="HK55" s="683"/>
      <c r="HL55" s="683"/>
      <c r="HM55" s="683"/>
      <c r="HN55" s="683"/>
      <c r="HO55" s="683"/>
      <c r="HP55" s="683"/>
      <c r="HQ55" s="683"/>
      <c r="HR55" s="683"/>
      <c r="HS55" s="683"/>
      <c r="HT55" s="683"/>
      <c r="HU55" s="683"/>
      <c r="HV55" s="683"/>
      <c r="HW55" s="683"/>
      <c r="HX55" s="683"/>
      <c r="HY55" s="683"/>
      <c r="HZ55" s="683"/>
      <c r="IA55" s="683"/>
      <c r="IB55" s="683"/>
      <c r="IC55" s="683"/>
      <c r="ID55" s="683"/>
      <c r="IE55" s="683"/>
      <c r="IF55" s="683"/>
      <c r="IG55" s="683"/>
      <c r="IH55" s="683"/>
      <c r="II55" s="683"/>
      <c r="IJ55" s="683"/>
      <c r="IK55" s="683"/>
      <c r="IL55" s="683"/>
      <c r="IM55" s="683"/>
    </row>
    <row r="56" spans="1:247" s="281" customFormat="1" x14ac:dyDescent="0.3">
      <c r="A56" s="823" t="s">
        <v>438</v>
      </c>
      <c r="B56" s="824" t="s">
        <v>242</v>
      </c>
      <c r="C56" s="825">
        <v>13</v>
      </c>
      <c r="D56" s="826" t="s">
        <v>386</v>
      </c>
      <c r="E56" s="827" t="s">
        <v>14</v>
      </c>
      <c r="F56" s="828" t="s">
        <v>11</v>
      </c>
      <c r="G56" s="824"/>
      <c r="H56" s="829">
        <f>H57</f>
        <v>463000</v>
      </c>
      <c r="I56" s="829">
        <f t="shared" ref="I56:J56" si="20">I57</f>
        <v>117592</v>
      </c>
      <c r="J56" s="829">
        <f t="shared" si="20"/>
        <v>114000</v>
      </c>
    </row>
    <row r="57" spans="1:247" s="730" customFormat="1" ht="46.5" customHeight="1" x14ac:dyDescent="0.3">
      <c r="A57" s="983" t="s">
        <v>388</v>
      </c>
      <c r="B57" s="1039" t="s">
        <v>242</v>
      </c>
      <c r="C57" s="1040">
        <v>13</v>
      </c>
      <c r="D57" s="986" t="s">
        <v>386</v>
      </c>
      <c r="E57" s="987" t="s">
        <v>14</v>
      </c>
      <c r="F57" s="988" t="s">
        <v>15</v>
      </c>
      <c r="G57" s="1041"/>
      <c r="H57" s="989">
        <f>SUM(H58:H60)</f>
        <v>463000</v>
      </c>
      <c r="I57" s="989">
        <f t="shared" ref="I57:J57" si="21">SUM(I58:I60)</f>
        <v>117592</v>
      </c>
      <c r="J57" s="989">
        <f t="shared" si="21"/>
        <v>114000</v>
      </c>
    </row>
    <row r="58" spans="1:247" s="163" customFormat="1" ht="72" hidden="1" x14ac:dyDescent="0.3">
      <c r="A58" s="830" t="s">
        <v>249</v>
      </c>
      <c r="B58" s="831" t="s">
        <v>242</v>
      </c>
      <c r="C58" s="832" t="s">
        <v>264</v>
      </c>
      <c r="D58" s="833" t="s">
        <v>386</v>
      </c>
      <c r="E58" s="834" t="s">
        <v>14</v>
      </c>
      <c r="F58" s="835" t="s">
        <v>23</v>
      </c>
      <c r="G58" s="836" t="s">
        <v>244</v>
      </c>
      <c r="H58" s="837">
        <f>прил4!I58</f>
        <v>0</v>
      </c>
      <c r="I58" s="837">
        <f>прил4!J58</f>
        <v>0</v>
      </c>
      <c r="J58" s="837">
        <f>прил4!K58</f>
        <v>0</v>
      </c>
    </row>
    <row r="59" spans="1:247" s="163" customFormat="1" ht="45.75" customHeight="1" x14ac:dyDescent="0.3">
      <c r="A59" s="648" t="s">
        <v>152</v>
      </c>
      <c r="B59" s="790" t="s">
        <v>242</v>
      </c>
      <c r="C59" s="790">
        <v>13</v>
      </c>
      <c r="D59" s="791" t="s">
        <v>386</v>
      </c>
      <c r="E59" s="792" t="s">
        <v>14</v>
      </c>
      <c r="F59" s="793" t="s">
        <v>15</v>
      </c>
      <c r="G59" s="789" t="s">
        <v>251</v>
      </c>
      <c r="H59" s="753">
        <f>прил4!I59</f>
        <v>420000</v>
      </c>
      <c r="I59" s="753">
        <f>прил4!J59</f>
        <v>104592</v>
      </c>
      <c r="J59" s="753">
        <f>прил4!K59</f>
        <v>101000</v>
      </c>
    </row>
    <row r="60" spans="1:247" s="163" customFormat="1" x14ac:dyDescent="0.3">
      <c r="A60" s="140" t="s">
        <v>252</v>
      </c>
      <c r="B60" s="406" t="s">
        <v>242</v>
      </c>
      <c r="C60" s="649">
        <v>13</v>
      </c>
      <c r="D60" s="650" t="s">
        <v>386</v>
      </c>
      <c r="E60" s="651" t="s">
        <v>14</v>
      </c>
      <c r="F60" s="652" t="s">
        <v>23</v>
      </c>
      <c r="G60" s="406" t="s">
        <v>253</v>
      </c>
      <c r="H60" s="752">
        <f>прил4!I60</f>
        <v>43000</v>
      </c>
      <c r="I60" s="752">
        <f>прил4!J60</f>
        <v>13000</v>
      </c>
      <c r="J60" s="752">
        <f>прил4!K60</f>
        <v>13000</v>
      </c>
    </row>
    <row r="61" spans="1:247" s="675" customFormat="1" hidden="1" x14ac:dyDescent="0.3">
      <c r="A61" s="684" t="s">
        <v>390</v>
      </c>
      <c r="B61" s="685" t="s">
        <v>242</v>
      </c>
      <c r="C61" s="686" t="s">
        <v>264</v>
      </c>
      <c r="D61" s="687" t="s">
        <v>389</v>
      </c>
      <c r="E61" s="688" t="s">
        <v>14</v>
      </c>
      <c r="F61" s="673" t="s">
        <v>11</v>
      </c>
      <c r="G61" s="685"/>
      <c r="H61" s="674">
        <f>+H62</f>
        <v>0</v>
      </c>
      <c r="I61" s="674">
        <f t="shared" ref="I61:J62" si="22">+I62</f>
        <v>0</v>
      </c>
      <c r="J61" s="674">
        <f t="shared" si="22"/>
        <v>0</v>
      </c>
    </row>
    <row r="62" spans="1:247" s="709" customFormat="1" hidden="1" x14ac:dyDescent="0.3">
      <c r="A62" s="1050" t="s">
        <v>392</v>
      </c>
      <c r="B62" s="1051" t="s">
        <v>242</v>
      </c>
      <c r="C62" s="1052" t="s">
        <v>264</v>
      </c>
      <c r="D62" s="1053" t="s">
        <v>391</v>
      </c>
      <c r="E62" s="1054" t="s">
        <v>14</v>
      </c>
      <c r="F62" s="1026" t="s">
        <v>11</v>
      </c>
      <c r="G62" s="1054"/>
      <c r="H62" s="1027">
        <f>+H63</f>
        <v>0</v>
      </c>
      <c r="I62" s="1027">
        <f t="shared" si="22"/>
        <v>0</v>
      </c>
      <c r="J62" s="1027">
        <f t="shared" si="22"/>
        <v>0</v>
      </c>
    </row>
    <row r="63" spans="1:247" s="730" customFormat="1" ht="36" hidden="1" x14ac:dyDescent="0.3">
      <c r="A63" s="1045" t="s">
        <v>485</v>
      </c>
      <c r="B63" s="1049" t="s">
        <v>242</v>
      </c>
      <c r="C63" s="1037" t="s">
        <v>264</v>
      </c>
      <c r="D63" s="986" t="s">
        <v>391</v>
      </c>
      <c r="E63" s="987" t="s">
        <v>14</v>
      </c>
      <c r="F63" s="988" t="s">
        <v>24</v>
      </c>
      <c r="G63" s="1037"/>
      <c r="H63" s="989">
        <f>SUM(H64:H65)</f>
        <v>0</v>
      </c>
      <c r="I63" s="989">
        <f t="shared" ref="I63:J63" si="23">SUM(I64:I65)</f>
        <v>0</v>
      </c>
      <c r="J63" s="989">
        <f t="shared" si="23"/>
        <v>0</v>
      </c>
    </row>
    <row r="64" spans="1:247" s="163" customFormat="1" ht="72" hidden="1" x14ac:dyDescent="0.3">
      <c r="A64" s="31" t="s">
        <v>249</v>
      </c>
      <c r="B64" s="409" t="s">
        <v>242</v>
      </c>
      <c r="C64" s="16" t="s">
        <v>264</v>
      </c>
      <c r="D64" s="628" t="s">
        <v>391</v>
      </c>
      <c r="E64" s="629" t="s">
        <v>14</v>
      </c>
      <c r="F64" s="318" t="s">
        <v>24</v>
      </c>
      <c r="G64" s="16" t="s">
        <v>244</v>
      </c>
      <c r="H64" s="752">
        <f>прил4!I64</f>
        <v>0</v>
      </c>
      <c r="I64" s="752">
        <f>прил4!J64</f>
        <v>0</v>
      </c>
      <c r="J64" s="752">
        <f>прил4!K64</f>
        <v>0</v>
      </c>
    </row>
    <row r="65" spans="1:10" s="281" customFormat="1" ht="40.5" hidden="1" customHeight="1" x14ac:dyDescent="0.3">
      <c r="A65" s="115" t="s">
        <v>152</v>
      </c>
      <c r="B65" s="409" t="s">
        <v>242</v>
      </c>
      <c r="C65" s="16" t="s">
        <v>264</v>
      </c>
      <c r="D65" s="628" t="s">
        <v>391</v>
      </c>
      <c r="E65" s="629" t="s">
        <v>14</v>
      </c>
      <c r="F65" s="318" t="s">
        <v>24</v>
      </c>
      <c r="G65" s="16" t="s">
        <v>251</v>
      </c>
      <c r="H65" s="752">
        <f>прил4!I65</f>
        <v>0</v>
      </c>
      <c r="I65" s="752">
        <f>прил4!J65</f>
        <v>0</v>
      </c>
      <c r="J65" s="752">
        <f>прил4!K65</f>
        <v>0</v>
      </c>
    </row>
    <row r="66" spans="1:10" s="163" customFormat="1" x14ac:dyDescent="0.3">
      <c r="A66" s="461" t="s">
        <v>269</v>
      </c>
      <c r="B66" s="462" t="s">
        <v>243</v>
      </c>
      <c r="C66" s="463"/>
      <c r="D66" s="463"/>
      <c r="E66" s="533"/>
      <c r="F66" s="560"/>
      <c r="G66" s="462"/>
      <c r="H66" s="460">
        <f>+H67</f>
        <v>112126</v>
      </c>
      <c r="I66" s="460">
        <f t="shared" ref="I66:J66" si="24">+I67</f>
        <v>117305</v>
      </c>
      <c r="J66" s="460">
        <f t="shared" si="24"/>
        <v>121540</v>
      </c>
    </row>
    <row r="67" spans="1:10" s="163" customFormat="1" x14ac:dyDescent="0.3">
      <c r="A67" s="480" t="s">
        <v>270</v>
      </c>
      <c r="B67" s="481" t="s">
        <v>243</v>
      </c>
      <c r="C67" s="482" t="s">
        <v>271</v>
      </c>
      <c r="D67" s="483"/>
      <c r="E67" s="534"/>
      <c r="F67" s="561"/>
      <c r="G67" s="484"/>
      <c r="H67" s="473">
        <f>H68</f>
        <v>112126</v>
      </c>
      <c r="I67" s="473">
        <f t="shared" ref="I67:J69" si="25">I68</f>
        <v>117305</v>
      </c>
      <c r="J67" s="473">
        <f t="shared" si="25"/>
        <v>121540</v>
      </c>
    </row>
    <row r="68" spans="1:10" s="675" customFormat="1" x14ac:dyDescent="0.3">
      <c r="A68" s="684" t="s">
        <v>390</v>
      </c>
      <c r="B68" s="685" t="s">
        <v>243</v>
      </c>
      <c r="C68" s="686" t="s">
        <v>271</v>
      </c>
      <c r="D68" s="687" t="s">
        <v>389</v>
      </c>
      <c r="E68" s="688" t="s">
        <v>14</v>
      </c>
      <c r="F68" s="673" t="s">
        <v>11</v>
      </c>
      <c r="G68" s="685"/>
      <c r="H68" s="674">
        <f>H69</f>
        <v>112126</v>
      </c>
      <c r="I68" s="674">
        <f t="shared" si="25"/>
        <v>117305</v>
      </c>
      <c r="J68" s="674">
        <f t="shared" si="25"/>
        <v>121540</v>
      </c>
    </row>
    <row r="69" spans="1:10" s="709" customFormat="1" x14ac:dyDescent="0.3">
      <c r="A69" s="1050" t="s">
        <v>392</v>
      </c>
      <c r="B69" s="1051" t="s">
        <v>243</v>
      </c>
      <c r="C69" s="1052" t="s">
        <v>271</v>
      </c>
      <c r="D69" s="1053" t="s">
        <v>391</v>
      </c>
      <c r="E69" s="1054" t="s">
        <v>14</v>
      </c>
      <c r="F69" s="1026" t="s">
        <v>11</v>
      </c>
      <c r="G69" s="1054"/>
      <c r="H69" s="1027">
        <f>H70</f>
        <v>112126</v>
      </c>
      <c r="I69" s="1027">
        <f t="shared" si="25"/>
        <v>117305</v>
      </c>
      <c r="J69" s="1027">
        <f t="shared" si="25"/>
        <v>121540</v>
      </c>
    </row>
    <row r="70" spans="1:10" s="735" customFormat="1" ht="54" x14ac:dyDescent="0.3">
      <c r="A70" s="1045" t="s">
        <v>620</v>
      </c>
      <c r="B70" s="1049" t="s">
        <v>243</v>
      </c>
      <c r="C70" s="1037" t="s">
        <v>271</v>
      </c>
      <c r="D70" s="986" t="s">
        <v>391</v>
      </c>
      <c r="E70" s="987" t="s">
        <v>14</v>
      </c>
      <c r="F70" s="988" t="s">
        <v>16</v>
      </c>
      <c r="G70" s="1037"/>
      <c r="H70" s="989">
        <f>SUM(H71:H72)</f>
        <v>112126</v>
      </c>
      <c r="I70" s="989">
        <f t="shared" ref="I70:J70" si="26">SUM(I71:I72)</f>
        <v>117305</v>
      </c>
      <c r="J70" s="989">
        <f t="shared" si="26"/>
        <v>121540</v>
      </c>
    </row>
    <row r="71" spans="1:10" s="320" customFormat="1" ht="80.25" customHeight="1" x14ac:dyDescent="0.3">
      <c r="A71" s="31" t="s">
        <v>249</v>
      </c>
      <c r="B71" s="409" t="s">
        <v>243</v>
      </c>
      <c r="C71" s="16" t="s">
        <v>271</v>
      </c>
      <c r="D71" s="628" t="s">
        <v>391</v>
      </c>
      <c r="E71" s="629" t="s">
        <v>14</v>
      </c>
      <c r="F71" s="318" t="s">
        <v>16</v>
      </c>
      <c r="G71" s="16" t="s">
        <v>244</v>
      </c>
      <c r="H71" s="752">
        <f>прил4!I71</f>
        <v>90619.199999999997</v>
      </c>
      <c r="I71" s="752">
        <f>прил4!J71</f>
        <v>90619.199999999997</v>
      </c>
      <c r="J71" s="752">
        <f>прил4!K71</f>
        <v>90619.199999999997</v>
      </c>
    </row>
    <row r="72" spans="1:10" s="322" customFormat="1" ht="45" customHeight="1" x14ac:dyDescent="0.3">
      <c r="A72" s="115" t="s">
        <v>152</v>
      </c>
      <c r="B72" s="409" t="s">
        <v>243</v>
      </c>
      <c r="C72" s="16" t="s">
        <v>271</v>
      </c>
      <c r="D72" s="628" t="s">
        <v>391</v>
      </c>
      <c r="E72" s="629" t="s">
        <v>14</v>
      </c>
      <c r="F72" s="318" t="s">
        <v>16</v>
      </c>
      <c r="G72" s="16" t="s">
        <v>251</v>
      </c>
      <c r="H72" s="752">
        <f>прил4!I72</f>
        <v>21506.799999999999</v>
      </c>
      <c r="I72" s="752">
        <f>прил4!J72</f>
        <v>26685.8</v>
      </c>
      <c r="J72" s="752">
        <f>прил4!K72</f>
        <v>30920.799999999999</v>
      </c>
    </row>
    <row r="73" spans="1:10" s="320" customFormat="1" ht="34.799999999999997" x14ac:dyDescent="0.3">
      <c r="A73" s="456" t="s">
        <v>272</v>
      </c>
      <c r="B73" s="464" t="s">
        <v>271</v>
      </c>
      <c r="C73" s="465"/>
      <c r="D73" s="463"/>
      <c r="E73" s="533"/>
      <c r="F73" s="560"/>
      <c r="G73" s="465"/>
      <c r="H73" s="466">
        <f>H74+H87</f>
        <v>72000</v>
      </c>
      <c r="I73" s="466">
        <f t="shared" ref="I73:J73" si="27">I74+I87</f>
        <v>9250</v>
      </c>
      <c r="J73" s="466">
        <f t="shared" si="27"/>
        <v>9250</v>
      </c>
    </row>
    <row r="74" spans="1:10" s="320" customFormat="1" ht="34.799999999999997" x14ac:dyDescent="0.3">
      <c r="A74" s="485" t="s">
        <v>541</v>
      </c>
      <c r="B74" s="486" t="s">
        <v>271</v>
      </c>
      <c r="C74" s="487" t="s">
        <v>298</v>
      </c>
      <c r="D74" s="471"/>
      <c r="E74" s="530"/>
      <c r="F74" s="554"/>
      <c r="G74" s="474"/>
      <c r="H74" s="473">
        <f>+H75</f>
        <v>62000</v>
      </c>
      <c r="I74" s="473">
        <f t="shared" ref="I74:J74" si="28">+I75</f>
        <v>9250</v>
      </c>
      <c r="J74" s="473">
        <f t="shared" si="28"/>
        <v>9250</v>
      </c>
    </row>
    <row r="75" spans="1:10" s="675" customFormat="1" ht="104.25" customHeight="1" x14ac:dyDescent="0.3">
      <c r="A75" s="665" t="s">
        <v>593</v>
      </c>
      <c r="B75" s="666" t="s">
        <v>271</v>
      </c>
      <c r="C75" s="689" t="s">
        <v>298</v>
      </c>
      <c r="D75" s="687" t="s">
        <v>347</v>
      </c>
      <c r="E75" s="688" t="s">
        <v>14</v>
      </c>
      <c r="F75" s="673" t="s">
        <v>11</v>
      </c>
      <c r="G75" s="689"/>
      <c r="H75" s="690">
        <f>+H76+H83</f>
        <v>62000</v>
      </c>
      <c r="I75" s="690">
        <f t="shared" ref="I75:J75" si="29">+I76+I83</f>
        <v>9250</v>
      </c>
      <c r="J75" s="690">
        <f t="shared" si="29"/>
        <v>9250</v>
      </c>
    </row>
    <row r="76" spans="1:10" s="709" customFormat="1" ht="200.25" hidden="1" customHeight="1" x14ac:dyDescent="0.3">
      <c r="A76" s="1012" t="s">
        <v>596</v>
      </c>
      <c r="B76" s="1013" t="s">
        <v>271</v>
      </c>
      <c r="C76" s="1018" t="s">
        <v>298</v>
      </c>
      <c r="D76" s="1053" t="s">
        <v>348</v>
      </c>
      <c r="E76" s="1054" t="s">
        <v>14</v>
      </c>
      <c r="F76" s="1026" t="s">
        <v>9</v>
      </c>
      <c r="G76" s="1018"/>
      <c r="H76" s="1055">
        <f>+H77+H80</f>
        <v>0</v>
      </c>
      <c r="I76" s="1055">
        <f t="shared" ref="I76:J76" si="30">+I77+I80</f>
        <v>0</v>
      </c>
      <c r="J76" s="1055">
        <f t="shared" si="30"/>
        <v>0</v>
      </c>
    </row>
    <row r="77" spans="1:10" s="784" customFormat="1" ht="90" hidden="1" x14ac:dyDescent="0.3">
      <c r="A77" s="762" t="s">
        <v>499</v>
      </c>
      <c r="B77" s="755" t="s">
        <v>271</v>
      </c>
      <c r="C77" s="766" t="s">
        <v>298</v>
      </c>
      <c r="D77" s="767" t="s">
        <v>348</v>
      </c>
      <c r="E77" s="768" t="s">
        <v>243</v>
      </c>
      <c r="F77" s="769" t="s">
        <v>11</v>
      </c>
      <c r="G77" s="766"/>
      <c r="H77" s="760">
        <f>+H78</f>
        <v>0</v>
      </c>
      <c r="I77" s="760">
        <f t="shared" ref="I77:J78" si="31">+I78</f>
        <v>0</v>
      </c>
      <c r="J77" s="760">
        <f t="shared" si="31"/>
        <v>0</v>
      </c>
    </row>
    <row r="78" spans="1:10" s="736" customFormat="1" ht="54" hidden="1" x14ac:dyDescent="0.3">
      <c r="A78" s="983" t="s">
        <v>502</v>
      </c>
      <c r="B78" s="1056" t="s">
        <v>271</v>
      </c>
      <c r="C78" s="1057" t="s">
        <v>298</v>
      </c>
      <c r="D78" s="986" t="s">
        <v>348</v>
      </c>
      <c r="E78" s="987" t="s">
        <v>243</v>
      </c>
      <c r="F78" s="988" t="s">
        <v>25</v>
      </c>
      <c r="G78" s="1034"/>
      <c r="H78" s="989">
        <f>+H79</f>
        <v>0</v>
      </c>
      <c r="I78" s="989">
        <f t="shared" si="31"/>
        <v>0</v>
      </c>
      <c r="J78" s="989">
        <f t="shared" si="31"/>
        <v>0</v>
      </c>
    </row>
    <row r="79" spans="1:10" s="163" customFormat="1" ht="36" hidden="1" x14ac:dyDescent="0.3">
      <c r="A79" s="115" t="s">
        <v>152</v>
      </c>
      <c r="B79" s="427" t="s">
        <v>271</v>
      </c>
      <c r="C79" s="110" t="s">
        <v>298</v>
      </c>
      <c r="D79" s="628" t="s">
        <v>348</v>
      </c>
      <c r="E79" s="629" t="s">
        <v>243</v>
      </c>
      <c r="F79" s="318" t="s">
        <v>26</v>
      </c>
      <c r="G79" s="16" t="s">
        <v>251</v>
      </c>
      <c r="H79" s="752">
        <f>прил4!I79</f>
        <v>0</v>
      </c>
      <c r="I79" s="752">
        <f>прил4!J79</f>
        <v>0</v>
      </c>
      <c r="J79" s="752">
        <f>прил4!K79</f>
        <v>0</v>
      </c>
    </row>
    <row r="80" spans="1:10" s="776" customFormat="1" ht="104.25" hidden="1" customHeight="1" x14ac:dyDescent="0.3">
      <c r="A80" s="762" t="s">
        <v>500</v>
      </c>
      <c r="B80" s="755" t="s">
        <v>501</v>
      </c>
      <c r="C80" s="766" t="s">
        <v>298</v>
      </c>
      <c r="D80" s="767" t="s">
        <v>348</v>
      </c>
      <c r="E80" s="768" t="s">
        <v>271</v>
      </c>
      <c r="F80" s="769" t="s">
        <v>11</v>
      </c>
      <c r="G80" s="766"/>
      <c r="H80" s="760">
        <f>+H81</f>
        <v>0</v>
      </c>
      <c r="I80" s="760">
        <f t="shared" ref="I80:J81" si="32">+I81</f>
        <v>0</v>
      </c>
      <c r="J80" s="760">
        <f t="shared" si="32"/>
        <v>0</v>
      </c>
    </row>
    <row r="81" spans="1:10" s="730" customFormat="1" ht="54" hidden="1" x14ac:dyDescent="0.3">
      <c r="A81" s="983" t="s">
        <v>502</v>
      </c>
      <c r="B81" s="1056" t="s">
        <v>271</v>
      </c>
      <c r="C81" s="1057" t="s">
        <v>298</v>
      </c>
      <c r="D81" s="986" t="s">
        <v>348</v>
      </c>
      <c r="E81" s="987" t="s">
        <v>271</v>
      </c>
      <c r="F81" s="988" t="s">
        <v>25</v>
      </c>
      <c r="G81" s="1034"/>
      <c r="H81" s="989">
        <f>+H82</f>
        <v>0</v>
      </c>
      <c r="I81" s="989">
        <f t="shared" si="32"/>
        <v>0</v>
      </c>
      <c r="J81" s="989">
        <f t="shared" si="32"/>
        <v>0</v>
      </c>
    </row>
    <row r="82" spans="1:10" s="163" customFormat="1" ht="45.75" hidden="1" customHeight="1" x14ac:dyDescent="0.3">
      <c r="A82" s="115" t="s">
        <v>152</v>
      </c>
      <c r="B82" s="427" t="s">
        <v>271</v>
      </c>
      <c r="C82" s="110" t="s">
        <v>298</v>
      </c>
      <c r="D82" s="628" t="s">
        <v>348</v>
      </c>
      <c r="E82" s="629" t="s">
        <v>271</v>
      </c>
      <c r="F82" s="318" t="s">
        <v>25</v>
      </c>
      <c r="G82" s="16" t="s">
        <v>251</v>
      </c>
      <c r="H82" s="752">
        <f>прил4!I82</f>
        <v>0</v>
      </c>
      <c r="I82" s="752">
        <f>прил4!J82</f>
        <v>0</v>
      </c>
      <c r="J82" s="752">
        <f>прил4!K82</f>
        <v>0</v>
      </c>
    </row>
    <row r="83" spans="1:10" s="709" customFormat="1" ht="126" x14ac:dyDescent="0.3">
      <c r="A83" s="1012" t="s">
        <v>584</v>
      </c>
      <c r="B83" s="1013" t="s">
        <v>271</v>
      </c>
      <c r="C83" s="1018" t="s">
        <v>298</v>
      </c>
      <c r="D83" s="1053" t="s">
        <v>447</v>
      </c>
      <c r="E83" s="1054" t="s">
        <v>14</v>
      </c>
      <c r="F83" s="1026" t="s">
        <v>11</v>
      </c>
      <c r="G83" s="1018"/>
      <c r="H83" s="1055">
        <f>+H84</f>
        <v>62000</v>
      </c>
      <c r="I83" s="1055">
        <f t="shared" ref="I83:J83" si="33">+I84</f>
        <v>9250</v>
      </c>
      <c r="J83" s="1055">
        <f t="shared" si="33"/>
        <v>9250</v>
      </c>
    </row>
    <row r="84" spans="1:10" s="783" customFormat="1" ht="54" x14ac:dyDescent="0.3">
      <c r="A84" s="762" t="s">
        <v>454</v>
      </c>
      <c r="B84" s="755" t="s">
        <v>271</v>
      </c>
      <c r="C84" s="766" t="s">
        <v>298</v>
      </c>
      <c r="D84" s="767" t="s">
        <v>448</v>
      </c>
      <c r="E84" s="768" t="s">
        <v>242</v>
      </c>
      <c r="F84" s="769" t="s">
        <v>11</v>
      </c>
      <c r="G84" s="766"/>
      <c r="H84" s="760">
        <f>H85</f>
        <v>62000</v>
      </c>
      <c r="I84" s="760">
        <f t="shared" ref="I84:J84" si="34">I85</f>
        <v>9250</v>
      </c>
      <c r="J84" s="760">
        <f t="shared" si="34"/>
        <v>9250</v>
      </c>
    </row>
    <row r="85" spans="1:10" s="734" customFormat="1" ht="72" x14ac:dyDescent="0.3">
      <c r="A85" s="983" t="s">
        <v>350</v>
      </c>
      <c r="B85" s="1056" t="s">
        <v>271</v>
      </c>
      <c r="C85" s="1057" t="s">
        <v>298</v>
      </c>
      <c r="D85" s="986" t="s">
        <v>447</v>
      </c>
      <c r="E85" s="987" t="s">
        <v>242</v>
      </c>
      <c r="F85" s="988" t="s">
        <v>27</v>
      </c>
      <c r="G85" s="1034"/>
      <c r="H85" s="989">
        <f>+H86</f>
        <v>62000</v>
      </c>
      <c r="I85" s="989">
        <f t="shared" ref="I85:J85" si="35">+I86</f>
        <v>9250</v>
      </c>
      <c r="J85" s="989">
        <f t="shared" si="35"/>
        <v>9250</v>
      </c>
    </row>
    <row r="86" spans="1:10" s="254" customFormat="1" ht="42.75" customHeight="1" x14ac:dyDescent="0.3">
      <c r="A86" s="115" t="s">
        <v>152</v>
      </c>
      <c r="B86" s="427" t="s">
        <v>271</v>
      </c>
      <c r="C86" s="110" t="s">
        <v>298</v>
      </c>
      <c r="D86" s="628" t="s">
        <v>447</v>
      </c>
      <c r="E86" s="629" t="s">
        <v>242</v>
      </c>
      <c r="F86" s="318" t="s">
        <v>27</v>
      </c>
      <c r="G86" s="16" t="s">
        <v>251</v>
      </c>
      <c r="H86" s="752">
        <f>прил4!I86</f>
        <v>62000</v>
      </c>
      <c r="I86" s="752">
        <f>прил4!J86</f>
        <v>9250</v>
      </c>
      <c r="J86" s="752">
        <f>прил4!K86</f>
        <v>9250</v>
      </c>
    </row>
    <row r="87" spans="1:10" s="254" customFormat="1" ht="34.799999999999997" hidden="1" x14ac:dyDescent="0.3">
      <c r="A87" s="488" t="s">
        <v>275</v>
      </c>
      <c r="B87" s="489" t="s">
        <v>271</v>
      </c>
      <c r="C87" s="484">
        <v>14</v>
      </c>
      <c r="D87" s="471"/>
      <c r="E87" s="530"/>
      <c r="F87" s="554"/>
      <c r="G87" s="484"/>
      <c r="H87" s="473">
        <f>+H88</f>
        <v>10000</v>
      </c>
      <c r="I87" s="473">
        <f t="shared" ref="I87:J89" si="36">+I88</f>
        <v>0</v>
      </c>
      <c r="J87" s="473">
        <f t="shared" si="36"/>
        <v>0</v>
      </c>
    </row>
    <row r="88" spans="1:10" s="664" customFormat="1" ht="69.599999999999994" hidden="1" x14ac:dyDescent="0.3">
      <c r="A88" s="745" t="s">
        <v>594</v>
      </c>
      <c r="B88" s="693" t="s">
        <v>271</v>
      </c>
      <c r="C88" s="746">
        <v>14</v>
      </c>
      <c r="D88" s="687" t="s">
        <v>276</v>
      </c>
      <c r="E88" s="688" t="s">
        <v>14</v>
      </c>
      <c r="F88" s="673" t="s">
        <v>11</v>
      </c>
      <c r="G88" s="746"/>
      <c r="H88" s="674">
        <f>+H89</f>
        <v>10000</v>
      </c>
      <c r="I88" s="674">
        <f t="shared" si="36"/>
        <v>0</v>
      </c>
      <c r="J88" s="674">
        <f t="shared" si="36"/>
        <v>0</v>
      </c>
    </row>
    <row r="89" spans="1:10" s="709" customFormat="1" ht="90" hidden="1" x14ac:dyDescent="0.3">
      <c r="A89" s="1058" t="s">
        <v>595</v>
      </c>
      <c r="B89" s="1059" t="s">
        <v>271</v>
      </c>
      <c r="C89" s="1060" t="s">
        <v>277</v>
      </c>
      <c r="D89" s="1053" t="s">
        <v>344</v>
      </c>
      <c r="E89" s="1054" t="s">
        <v>14</v>
      </c>
      <c r="F89" s="1026" t="s">
        <v>11</v>
      </c>
      <c r="G89" s="1060"/>
      <c r="H89" s="1027">
        <f>+H90</f>
        <v>10000</v>
      </c>
      <c r="I89" s="1027">
        <f t="shared" si="36"/>
        <v>0</v>
      </c>
      <c r="J89" s="1027">
        <f t="shared" si="36"/>
        <v>0</v>
      </c>
    </row>
    <row r="90" spans="1:10" s="776" customFormat="1" ht="36" hidden="1" x14ac:dyDescent="0.3">
      <c r="A90" s="779" t="s">
        <v>460</v>
      </c>
      <c r="B90" s="780" t="s">
        <v>271</v>
      </c>
      <c r="C90" s="781">
        <v>14</v>
      </c>
      <c r="D90" s="777" t="s">
        <v>344</v>
      </c>
      <c r="E90" s="774" t="s">
        <v>242</v>
      </c>
      <c r="F90" s="769" t="s">
        <v>11</v>
      </c>
      <c r="G90" s="766"/>
      <c r="H90" s="782">
        <f>+H91+H93</f>
        <v>10000</v>
      </c>
      <c r="I90" s="782">
        <f t="shared" ref="I90:J90" si="37">+I91+I93</f>
        <v>0</v>
      </c>
      <c r="J90" s="782">
        <f t="shared" si="37"/>
        <v>0</v>
      </c>
    </row>
    <row r="91" spans="1:10" s="730" customFormat="1" ht="43.5" hidden="1" customHeight="1" x14ac:dyDescent="0.3">
      <c r="A91" s="1045" t="s">
        <v>346</v>
      </c>
      <c r="B91" s="1049" t="s">
        <v>271</v>
      </c>
      <c r="C91" s="1037">
        <v>14</v>
      </c>
      <c r="D91" s="1061" t="s">
        <v>344</v>
      </c>
      <c r="E91" s="1062" t="s">
        <v>242</v>
      </c>
      <c r="F91" s="1063" t="s">
        <v>17</v>
      </c>
      <c r="G91" s="1034"/>
      <c r="H91" s="989">
        <f>H92</f>
        <v>10000</v>
      </c>
      <c r="I91" s="989">
        <f t="shared" ref="I91:J91" si="38">I92</f>
        <v>0</v>
      </c>
      <c r="J91" s="989">
        <f t="shared" si="38"/>
        <v>0</v>
      </c>
    </row>
    <row r="92" spans="1:10" s="163" customFormat="1" ht="46.5" hidden="1" customHeight="1" x14ac:dyDescent="0.3">
      <c r="A92" s="115" t="s">
        <v>152</v>
      </c>
      <c r="B92" s="405" t="s">
        <v>271</v>
      </c>
      <c r="C92" s="103">
        <v>14</v>
      </c>
      <c r="D92" s="638" t="s">
        <v>344</v>
      </c>
      <c r="E92" s="572" t="s">
        <v>242</v>
      </c>
      <c r="F92" s="174" t="s">
        <v>28</v>
      </c>
      <c r="G92" s="16" t="s">
        <v>251</v>
      </c>
      <c r="H92" s="752">
        <f>прил4!I92</f>
        <v>10000</v>
      </c>
      <c r="I92" s="752">
        <f>прил4!J92</f>
        <v>0</v>
      </c>
      <c r="J92" s="752">
        <f>прил4!K92</f>
        <v>0</v>
      </c>
    </row>
    <row r="93" spans="1:10" s="730" customFormat="1" ht="84" hidden="1" customHeight="1" x14ac:dyDescent="0.3">
      <c r="A93" s="1045" t="s">
        <v>493</v>
      </c>
      <c r="B93" s="1049" t="s">
        <v>271</v>
      </c>
      <c r="C93" s="1037">
        <v>14</v>
      </c>
      <c r="D93" s="1061" t="s">
        <v>344</v>
      </c>
      <c r="E93" s="1062" t="s">
        <v>242</v>
      </c>
      <c r="F93" s="1063" t="s">
        <v>29</v>
      </c>
      <c r="G93" s="1034"/>
      <c r="H93" s="989">
        <f>H94</f>
        <v>0</v>
      </c>
      <c r="I93" s="989">
        <f t="shared" ref="I93:J93" si="39">I94</f>
        <v>0</v>
      </c>
      <c r="J93" s="989">
        <f t="shared" si="39"/>
        <v>0</v>
      </c>
    </row>
    <row r="94" spans="1:10" s="163" customFormat="1" ht="42.75" hidden="1" customHeight="1" x14ac:dyDescent="0.3">
      <c r="A94" s="115" t="s">
        <v>152</v>
      </c>
      <c r="B94" s="405" t="s">
        <v>271</v>
      </c>
      <c r="C94" s="103">
        <v>14</v>
      </c>
      <c r="D94" s="638" t="s">
        <v>344</v>
      </c>
      <c r="E94" s="572" t="s">
        <v>242</v>
      </c>
      <c r="F94" s="174" t="s">
        <v>29</v>
      </c>
      <c r="G94" s="16" t="s">
        <v>251</v>
      </c>
      <c r="H94" s="752">
        <f>прил4!I94</f>
        <v>0</v>
      </c>
      <c r="I94" s="752">
        <f>прил4!J94</f>
        <v>0</v>
      </c>
      <c r="J94" s="752">
        <f>прил4!K94</f>
        <v>0</v>
      </c>
    </row>
    <row r="95" spans="1:10" s="163" customFormat="1" x14ac:dyDescent="0.3">
      <c r="A95" s="456" t="s">
        <v>278</v>
      </c>
      <c r="B95" s="464" t="s">
        <v>248</v>
      </c>
      <c r="C95" s="465"/>
      <c r="D95" s="463"/>
      <c r="E95" s="533"/>
      <c r="F95" s="560"/>
      <c r="G95" s="465"/>
      <c r="H95" s="466">
        <f>+H96+H101</f>
        <v>110000</v>
      </c>
      <c r="I95" s="466">
        <f t="shared" ref="I95:J95" si="40">+I96+I101</f>
        <v>12500</v>
      </c>
      <c r="J95" s="466">
        <f t="shared" si="40"/>
        <v>11750</v>
      </c>
    </row>
    <row r="96" spans="1:10" s="163" customFormat="1" hidden="1" x14ac:dyDescent="0.3">
      <c r="A96" s="485" t="s">
        <v>490</v>
      </c>
      <c r="B96" s="486" t="s">
        <v>248</v>
      </c>
      <c r="C96" s="487" t="s">
        <v>290</v>
      </c>
      <c r="D96" s="483"/>
      <c r="E96" s="534"/>
      <c r="F96" s="561"/>
      <c r="G96" s="474"/>
      <c r="H96" s="473">
        <f>+H97</f>
        <v>0</v>
      </c>
      <c r="I96" s="473">
        <f t="shared" ref="I96:J99" si="41">+I97</f>
        <v>0</v>
      </c>
      <c r="J96" s="473">
        <f t="shared" si="41"/>
        <v>0</v>
      </c>
    </row>
    <row r="97" spans="1:10" s="675" customFormat="1" hidden="1" x14ac:dyDescent="0.3">
      <c r="A97" s="684" t="s">
        <v>390</v>
      </c>
      <c r="B97" s="697" t="s">
        <v>248</v>
      </c>
      <c r="C97" s="697" t="s">
        <v>290</v>
      </c>
      <c r="D97" s="687" t="s">
        <v>492</v>
      </c>
      <c r="E97" s="688" t="s">
        <v>14</v>
      </c>
      <c r="F97" s="673" t="s">
        <v>9</v>
      </c>
      <c r="G97" s="685"/>
      <c r="H97" s="674">
        <f>+H98</f>
        <v>0</v>
      </c>
      <c r="I97" s="674">
        <f t="shared" si="41"/>
        <v>0</v>
      </c>
      <c r="J97" s="674">
        <f t="shared" si="41"/>
        <v>0</v>
      </c>
    </row>
    <row r="98" spans="1:10" s="709" customFormat="1" hidden="1" x14ac:dyDescent="0.3">
      <c r="A98" s="1050" t="s">
        <v>392</v>
      </c>
      <c r="B98" s="1052" t="s">
        <v>248</v>
      </c>
      <c r="C98" s="1052" t="s">
        <v>290</v>
      </c>
      <c r="D98" s="1053" t="s">
        <v>391</v>
      </c>
      <c r="E98" s="1054" t="s">
        <v>14</v>
      </c>
      <c r="F98" s="1026" t="s">
        <v>11</v>
      </c>
      <c r="G98" s="1054"/>
      <c r="H98" s="1027">
        <f>+H99</f>
        <v>0</v>
      </c>
      <c r="I98" s="1027">
        <f t="shared" si="41"/>
        <v>0</v>
      </c>
      <c r="J98" s="1027">
        <f t="shared" si="41"/>
        <v>0</v>
      </c>
    </row>
    <row r="99" spans="1:10" s="730" customFormat="1" ht="72" hidden="1" x14ac:dyDescent="0.3">
      <c r="A99" s="1045" t="s">
        <v>491</v>
      </c>
      <c r="B99" s="1037" t="s">
        <v>248</v>
      </c>
      <c r="C99" s="1037" t="s">
        <v>290</v>
      </c>
      <c r="D99" s="986" t="s">
        <v>391</v>
      </c>
      <c r="E99" s="987" t="s">
        <v>14</v>
      </c>
      <c r="F99" s="988" t="s">
        <v>30</v>
      </c>
      <c r="G99" s="1037"/>
      <c r="H99" s="989">
        <f>+H100</f>
        <v>0</v>
      </c>
      <c r="I99" s="989">
        <f t="shared" si="41"/>
        <v>0</v>
      </c>
      <c r="J99" s="989">
        <f t="shared" si="41"/>
        <v>0</v>
      </c>
    </row>
    <row r="100" spans="1:10" s="163" customFormat="1" ht="39" hidden="1" customHeight="1" x14ac:dyDescent="0.3">
      <c r="A100" s="289" t="s">
        <v>152</v>
      </c>
      <c r="B100" s="16" t="s">
        <v>248</v>
      </c>
      <c r="C100" s="16" t="s">
        <v>290</v>
      </c>
      <c r="D100" s="628" t="s">
        <v>391</v>
      </c>
      <c r="E100" s="629" t="s">
        <v>14</v>
      </c>
      <c r="F100" s="318" t="s">
        <v>30</v>
      </c>
      <c r="G100" s="16" t="s">
        <v>251</v>
      </c>
      <c r="H100" s="752">
        <f>прил4!I100</f>
        <v>0</v>
      </c>
      <c r="I100" s="752">
        <f>прил4!J100</f>
        <v>0</v>
      </c>
      <c r="J100" s="752">
        <f>прил4!K100</f>
        <v>0</v>
      </c>
    </row>
    <row r="101" spans="1:10" s="163" customFormat="1" x14ac:dyDescent="0.3">
      <c r="A101" s="519" t="s">
        <v>279</v>
      </c>
      <c r="B101" s="520" t="s">
        <v>248</v>
      </c>
      <c r="C101" s="521" t="s">
        <v>280</v>
      </c>
      <c r="D101" s="522"/>
      <c r="E101" s="574"/>
      <c r="F101" s="562"/>
      <c r="G101" s="521"/>
      <c r="H101" s="523">
        <f>H102+H109+H118</f>
        <v>110000</v>
      </c>
      <c r="I101" s="523">
        <f t="shared" ref="I101:J101" si="42">I102+I109+I118</f>
        <v>12500</v>
      </c>
      <c r="J101" s="523">
        <f t="shared" si="42"/>
        <v>11750</v>
      </c>
    </row>
    <row r="102" spans="1:10" s="683" customFormat="1" ht="87" x14ac:dyDescent="0.3">
      <c r="A102" s="691" t="s">
        <v>585</v>
      </c>
      <c r="B102" s="666" t="s">
        <v>248</v>
      </c>
      <c r="C102" s="689" t="s">
        <v>280</v>
      </c>
      <c r="D102" s="687" t="s">
        <v>8</v>
      </c>
      <c r="E102" s="688" t="s">
        <v>14</v>
      </c>
      <c r="F102" s="673" t="s">
        <v>11</v>
      </c>
      <c r="G102" s="689"/>
      <c r="H102" s="690">
        <f>H103</f>
        <v>70000</v>
      </c>
      <c r="I102" s="690">
        <f t="shared" ref="I102:J103" si="43">I103</f>
        <v>5000</v>
      </c>
      <c r="J102" s="690">
        <f t="shared" si="43"/>
        <v>4250</v>
      </c>
    </row>
    <row r="103" spans="1:10" s="709" customFormat="1" ht="126" x14ac:dyDescent="0.3">
      <c r="A103" s="1064" t="s">
        <v>586</v>
      </c>
      <c r="B103" s="1013" t="s">
        <v>248</v>
      </c>
      <c r="C103" s="1018" t="s">
        <v>280</v>
      </c>
      <c r="D103" s="1053" t="s">
        <v>0</v>
      </c>
      <c r="E103" s="1054" t="s">
        <v>14</v>
      </c>
      <c r="F103" s="1026" t="s">
        <v>11</v>
      </c>
      <c r="G103" s="1018"/>
      <c r="H103" s="1055">
        <f>H104</f>
        <v>70000</v>
      </c>
      <c r="I103" s="1055">
        <f t="shared" si="43"/>
        <v>5000</v>
      </c>
      <c r="J103" s="1055">
        <f t="shared" si="43"/>
        <v>4250</v>
      </c>
    </row>
    <row r="104" spans="1:10" s="776" customFormat="1" ht="54" x14ac:dyDescent="0.3">
      <c r="A104" s="770" t="s">
        <v>1</v>
      </c>
      <c r="B104" s="755" t="s">
        <v>248</v>
      </c>
      <c r="C104" s="766" t="s">
        <v>280</v>
      </c>
      <c r="D104" s="777" t="s">
        <v>0</v>
      </c>
      <c r="E104" s="774" t="s">
        <v>242</v>
      </c>
      <c r="F104" s="778" t="s">
        <v>9</v>
      </c>
      <c r="G104" s="766"/>
      <c r="H104" s="760">
        <f>H105+H107</f>
        <v>70000</v>
      </c>
      <c r="I104" s="760">
        <f t="shared" ref="I104:J104" si="44">I105+I107</f>
        <v>5000</v>
      </c>
      <c r="J104" s="760">
        <f t="shared" si="44"/>
        <v>4250</v>
      </c>
    </row>
    <row r="105" spans="1:10" s="730" customFormat="1" x14ac:dyDescent="0.3">
      <c r="A105" s="983" t="s">
        <v>2</v>
      </c>
      <c r="B105" s="1029" t="s">
        <v>248</v>
      </c>
      <c r="C105" s="1034" t="s">
        <v>280</v>
      </c>
      <c r="D105" s="986" t="s">
        <v>0</v>
      </c>
      <c r="E105" s="987" t="s">
        <v>242</v>
      </c>
      <c r="F105" s="988" t="s">
        <v>31</v>
      </c>
      <c r="G105" s="1034"/>
      <c r="H105" s="1065">
        <f>H106</f>
        <v>30000</v>
      </c>
      <c r="I105" s="1065">
        <f t="shared" ref="I105:J105" si="45">I106</f>
        <v>2500</v>
      </c>
      <c r="J105" s="1065">
        <f t="shared" si="45"/>
        <v>2500</v>
      </c>
    </row>
    <row r="106" spans="1:10" s="163" customFormat="1" ht="37.5" customHeight="1" x14ac:dyDescent="0.3">
      <c r="A106" s="115" t="s">
        <v>152</v>
      </c>
      <c r="B106" s="409" t="s">
        <v>248</v>
      </c>
      <c r="C106" s="16" t="s">
        <v>280</v>
      </c>
      <c r="D106" s="628" t="s">
        <v>0</v>
      </c>
      <c r="E106" s="629" t="s">
        <v>242</v>
      </c>
      <c r="F106" s="318" t="s">
        <v>31</v>
      </c>
      <c r="G106" s="16" t="s">
        <v>251</v>
      </c>
      <c r="H106" s="752">
        <f>прил4!I106</f>
        <v>30000</v>
      </c>
      <c r="I106" s="752">
        <f>прил4!J106</f>
        <v>2500</v>
      </c>
      <c r="J106" s="752">
        <f>прил4!K106</f>
        <v>2500</v>
      </c>
    </row>
    <row r="107" spans="1:10" s="730" customFormat="1" x14ac:dyDescent="0.3">
      <c r="A107" s="983" t="s">
        <v>3</v>
      </c>
      <c r="B107" s="1029" t="s">
        <v>248</v>
      </c>
      <c r="C107" s="1034" t="s">
        <v>280</v>
      </c>
      <c r="D107" s="986" t="s">
        <v>0</v>
      </c>
      <c r="E107" s="987" t="s">
        <v>242</v>
      </c>
      <c r="F107" s="988" t="s">
        <v>32</v>
      </c>
      <c r="G107" s="1034"/>
      <c r="H107" s="1065">
        <f>H108</f>
        <v>40000</v>
      </c>
      <c r="I107" s="1065">
        <f t="shared" ref="I107:J107" si="46">I108</f>
        <v>2500</v>
      </c>
      <c r="J107" s="1065">
        <f t="shared" si="46"/>
        <v>1750</v>
      </c>
    </row>
    <row r="108" spans="1:10" s="163" customFormat="1" ht="42.75" customHeight="1" x14ac:dyDescent="0.3">
      <c r="A108" s="115" t="s">
        <v>152</v>
      </c>
      <c r="B108" s="409" t="s">
        <v>248</v>
      </c>
      <c r="C108" s="16" t="s">
        <v>280</v>
      </c>
      <c r="D108" s="628" t="s">
        <v>0</v>
      </c>
      <c r="E108" s="629" t="s">
        <v>242</v>
      </c>
      <c r="F108" s="318" t="s">
        <v>32</v>
      </c>
      <c r="G108" s="16" t="s">
        <v>251</v>
      </c>
      <c r="H108" s="752">
        <f>прил4!I108</f>
        <v>40000</v>
      </c>
      <c r="I108" s="752">
        <f>прил4!J108</f>
        <v>2500</v>
      </c>
      <c r="J108" s="752">
        <f>прил4!K108</f>
        <v>1750</v>
      </c>
    </row>
    <row r="109" spans="1:10" s="683" customFormat="1" ht="87" hidden="1" x14ac:dyDescent="0.3">
      <c r="A109" s="692" t="s">
        <v>587</v>
      </c>
      <c r="B109" s="748" t="s">
        <v>248</v>
      </c>
      <c r="C109" s="671" t="s">
        <v>280</v>
      </c>
      <c r="D109" s="749" t="s">
        <v>488</v>
      </c>
      <c r="E109" s="750" t="s">
        <v>14</v>
      </c>
      <c r="F109" s="751" t="s">
        <v>9</v>
      </c>
      <c r="G109" s="671"/>
      <c r="H109" s="659">
        <f>H110</f>
        <v>0</v>
      </c>
      <c r="I109" s="659">
        <f t="shared" ref="I109:J110" si="47">I110</f>
        <v>0</v>
      </c>
      <c r="J109" s="659">
        <f t="shared" si="47"/>
        <v>0</v>
      </c>
    </row>
    <row r="110" spans="1:10" s="709" customFormat="1" ht="108" hidden="1" x14ac:dyDescent="0.3">
      <c r="A110" s="966" t="s">
        <v>597</v>
      </c>
      <c r="B110" s="1066" t="s">
        <v>248</v>
      </c>
      <c r="C110" s="1067" t="s">
        <v>280</v>
      </c>
      <c r="D110" s="718" t="s">
        <v>144</v>
      </c>
      <c r="E110" s="719" t="s">
        <v>14</v>
      </c>
      <c r="F110" s="720" t="s">
        <v>9</v>
      </c>
      <c r="G110" s="1067"/>
      <c r="H110" s="727">
        <f>H111</f>
        <v>0</v>
      </c>
      <c r="I110" s="727">
        <f t="shared" si="47"/>
        <v>0</v>
      </c>
      <c r="J110" s="727">
        <f t="shared" si="47"/>
        <v>0</v>
      </c>
    </row>
    <row r="111" spans="1:10" s="776" customFormat="1" ht="108" hidden="1" x14ac:dyDescent="0.3">
      <c r="A111" s="770" t="s">
        <v>145</v>
      </c>
      <c r="B111" s="771" t="s">
        <v>248</v>
      </c>
      <c r="C111" s="772" t="s">
        <v>280</v>
      </c>
      <c r="D111" s="773" t="s">
        <v>144</v>
      </c>
      <c r="E111" s="774" t="s">
        <v>242</v>
      </c>
      <c r="F111" s="775" t="s">
        <v>9</v>
      </c>
      <c r="G111" s="766"/>
      <c r="H111" s="765">
        <f>H112+H114+H116</f>
        <v>0</v>
      </c>
      <c r="I111" s="765">
        <f t="shared" ref="I111:J111" si="48">I112+I114+I116</f>
        <v>0</v>
      </c>
      <c r="J111" s="765">
        <f t="shared" si="48"/>
        <v>0</v>
      </c>
    </row>
    <row r="112" spans="1:10" s="730" customFormat="1" ht="54" hidden="1" x14ac:dyDescent="0.3">
      <c r="A112" s="983" t="s">
        <v>146</v>
      </c>
      <c r="B112" s="1029" t="s">
        <v>248</v>
      </c>
      <c r="C112" s="1034" t="s">
        <v>280</v>
      </c>
      <c r="D112" s="1061" t="s">
        <v>144</v>
      </c>
      <c r="E112" s="987" t="s">
        <v>242</v>
      </c>
      <c r="F112" s="1068" t="s">
        <v>139</v>
      </c>
      <c r="G112" s="1034"/>
      <c r="H112" s="994">
        <f>H113</f>
        <v>0</v>
      </c>
      <c r="I112" s="994">
        <f t="shared" ref="I112:J112" si="49">I113</f>
        <v>0</v>
      </c>
      <c r="J112" s="994">
        <f t="shared" si="49"/>
        <v>0</v>
      </c>
    </row>
    <row r="113" spans="1:36" s="163" customFormat="1" ht="36" hidden="1" x14ac:dyDescent="0.3">
      <c r="A113" s="115" t="s">
        <v>152</v>
      </c>
      <c r="B113" s="409" t="s">
        <v>248</v>
      </c>
      <c r="C113" s="16" t="s">
        <v>280</v>
      </c>
      <c r="D113" s="638" t="s">
        <v>144</v>
      </c>
      <c r="E113" s="629" t="s">
        <v>242</v>
      </c>
      <c r="F113" s="637" t="s">
        <v>139</v>
      </c>
      <c r="G113" s="623" t="s">
        <v>256</v>
      </c>
      <c r="H113" s="752">
        <f>прил4!I118</f>
        <v>0</v>
      </c>
      <c r="I113" s="752">
        <f>прил4!J118</f>
        <v>0</v>
      </c>
      <c r="J113" s="752">
        <f>прил4!K118</f>
        <v>0</v>
      </c>
    </row>
    <row r="114" spans="1:36" s="730" customFormat="1" ht="54" hidden="1" x14ac:dyDescent="0.3">
      <c r="A114" s="1069" t="s">
        <v>147</v>
      </c>
      <c r="B114" s="1034" t="s">
        <v>248</v>
      </c>
      <c r="C114" s="1034" t="s">
        <v>280</v>
      </c>
      <c r="D114" s="1061" t="s">
        <v>144</v>
      </c>
      <c r="E114" s="987" t="s">
        <v>242</v>
      </c>
      <c r="F114" s="1068" t="s">
        <v>140</v>
      </c>
      <c r="G114" s="1034"/>
      <c r="H114" s="994">
        <f>H115</f>
        <v>0</v>
      </c>
      <c r="I114" s="994">
        <f t="shared" ref="I114:J114" si="50">I115</f>
        <v>0</v>
      </c>
      <c r="J114" s="994">
        <f t="shared" si="50"/>
        <v>0</v>
      </c>
    </row>
    <row r="115" spans="1:36" s="163" customFormat="1" ht="36" hidden="1" x14ac:dyDescent="0.3">
      <c r="A115" s="115" t="s">
        <v>152</v>
      </c>
      <c r="B115" s="409" t="s">
        <v>248</v>
      </c>
      <c r="C115" s="16" t="s">
        <v>280</v>
      </c>
      <c r="D115" s="638" t="s">
        <v>144</v>
      </c>
      <c r="E115" s="629" t="s">
        <v>242</v>
      </c>
      <c r="F115" s="637" t="s">
        <v>140</v>
      </c>
      <c r="G115" s="623" t="s">
        <v>256</v>
      </c>
      <c r="H115" s="752">
        <f>прил4!I120</f>
        <v>0</v>
      </c>
      <c r="I115" s="752">
        <f>прил4!J120</f>
        <v>0</v>
      </c>
      <c r="J115" s="752">
        <f>прил4!K120</f>
        <v>0</v>
      </c>
    </row>
    <row r="116" spans="1:36" s="163" customFormat="1" ht="54" hidden="1" x14ac:dyDescent="0.3">
      <c r="A116" s="1070" t="s">
        <v>572</v>
      </c>
      <c r="B116" s="1029" t="s">
        <v>248</v>
      </c>
      <c r="C116" s="1034" t="s">
        <v>280</v>
      </c>
      <c r="D116" s="1061" t="s">
        <v>144</v>
      </c>
      <c r="E116" s="987" t="s">
        <v>242</v>
      </c>
      <c r="F116" s="1071" t="s">
        <v>570</v>
      </c>
      <c r="G116" s="1034"/>
      <c r="H116" s="994">
        <f>H117</f>
        <v>0</v>
      </c>
      <c r="I116" s="994">
        <f t="shared" ref="I116:J116" si="51">I117</f>
        <v>0</v>
      </c>
      <c r="J116" s="994">
        <f t="shared" si="51"/>
        <v>0</v>
      </c>
    </row>
    <row r="117" spans="1:36" s="163" customFormat="1" ht="36" hidden="1" x14ac:dyDescent="0.3">
      <c r="A117" s="965" t="s">
        <v>152</v>
      </c>
      <c r="B117" s="409" t="s">
        <v>248</v>
      </c>
      <c r="C117" s="16" t="s">
        <v>280</v>
      </c>
      <c r="D117" s="638" t="s">
        <v>144</v>
      </c>
      <c r="E117" s="629" t="s">
        <v>242</v>
      </c>
      <c r="F117" s="967" t="s">
        <v>570</v>
      </c>
      <c r="G117" s="16" t="s">
        <v>251</v>
      </c>
      <c r="H117" s="752">
        <f>прил4!I122</f>
        <v>0</v>
      </c>
      <c r="I117" s="752">
        <f>прил4!J122</f>
        <v>0</v>
      </c>
      <c r="J117" s="752">
        <f>прил4!K122</f>
        <v>0</v>
      </c>
    </row>
    <row r="118" spans="1:36" s="163" customFormat="1" ht="52.2" x14ac:dyDescent="0.3">
      <c r="A118" s="665" t="s">
        <v>606</v>
      </c>
      <c r="B118" s="857" t="s">
        <v>248</v>
      </c>
      <c r="C118" s="857" t="s">
        <v>280</v>
      </c>
      <c r="D118" s="858" t="s">
        <v>351</v>
      </c>
      <c r="E118" s="859" t="s">
        <v>14</v>
      </c>
      <c r="F118" s="860" t="s">
        <v>9</v>
      </c>
      <c r="G118" s="857"/>
      <c r="H118" s="871">
        <f>H119</f>
        <v>40000</v>
      </c>
      <c r="I118" s="871">
        <f t="shared" ref="I118:J121" si="52">I119</f>
        <v>7500</v>
      </c>
      <c r="J118" s="871">
        <f t="shared" si="52"/>
        <v>7500</v>
      </c>
    </row>
    <row r="119" spans="1:36" s="163" customFormat="1" ht="108" x14ac:dyDescent="0.3">
      <c r="A119" s="1072" t="s">
        <v>607</v>
      </c>
      <c r="B119" s="1073" t="s">
        <v>248</v>
      </c>
      <c r="C119" s="1073" t="s">
        <v>280</v>
      </c>
      <c r="D119" s="1074" t="s">
        <v>353</v>
      </c>
      <c r="E119" s="1075" t="s">
        <v>14</v>
      </c>
      <c r="F119" s="1076" t="s">
        <v>9</v>
      </c>
      <c r="G119" s="1077"/>
      <c r="H119" s="1001">
        <f>H120</f>
        <v>40000</v>
      </c>
      <c r="I119" s="1001">
        <f t="shared" si="52"/>
        <v>7500</v>
      </c>
      <c r="J119" s="1001">
        <f t="shared" si="52"/>
        <v>7500</v>
      </c>
    </row>
    <row r="120" spans="1:36" s="163" customFormat="1" ht="54" x14ac:dyDescent="0.3">
      <c r="A120" s="968" t="s">
        <v>523</v>
      </c>
      <c r="B120" s="1078" t="s">
        <v>248</v>
      </c>
      <c r="C120" s="1078" t="s">
        <v>280</v>
      </c>
      <c r="D120" s="1079" t="s">
        <v>353</v>
      </c>
      <c r="E120" s="1080" t="s">
        <v>242</v>
      </c>
      <c r="F120" s="1081" t="s">
        <v>9</v>
      </c>
      <c r="G120" s="1082"/>
      <c r="H120" s="765">
        <f>H121</f>
        <v>40000</v>
      </c>
      <c r="I120" s="765">
        <f t="shared" si="52"/>
        <v>7500</v>
      </c>
      <c r="J120" s="765">
        <f t="shared" si="52"/>
        <v>7500</v>
      </c>
    </row>
    <row r="121" spans="1:36" s="163" customFormat="1" ht="36" x14ac:dyDescent="0.3">
      <c r="A121" s="1008" t="s">
        <v>524</v>
      </c>
      <c r="B121" s="1083" t="s">
        <v>248</v>
      </c>
      <c r="C121" s="1083" t="s">
        <v>280</v>
      </c>
      <c r="D121" s="1084" t="s">
        <v>353</v>
      </c>
      <c r="E121" s="1085" t="s">
        <v>242</v>
      </c>
      <c r="F121" s="1086" t="s">
        <v>525</v>
      </c>
      <c r="G121" s="1087"/>
      <c r="H121" s="994">
        <f>H122</f>
        <v>40000</v>
      </c>
      <c r="I121" s="994">
        <f t="shared" si="52"/>
        <v>7500</v>
      </c>
      <c r="J121" s="994">
        <f t="shared" si="52"/>
        <v>7500</v>
      </c>
    </row>
    <row r="122" spans="1:36" s="163" customFormat="1" ht="36" x14ac:dyDescent="0.3">
      <c r="A122" s="33" t="s">
        <v>152</v>
      </c>
      <c r="B122" s="852" t="s">
        <v>248</v>
      </c>
      <c r="C122" s="852" t="s">
        <v>280</v>
      </c>
      <c r="D122" s="854" t="s">
        <v>353</v>
      </c>
      <c r="E122" s="855" t="s">
        <v>242</v>
      </c>
      <c r="F122" s="856" t="s">
        <v>525</v>
      </c>
      <c r="G122" s="853" t="s">
        <v>251</v>
      </c>
      <c r="H122" s="752">
        <f>прил4!I113</f>
        <v>40000</v>
      </c>
      <c r="I122" s="752">
        <f>прил4!J113</f>
        <v>7500</v>
      </c>
      <c r="J122" s="752">
        <f>прил4!K113</f>
        <v>7500</v>
      </c>
    </row>
    <row r="123" spans="1:36" s="163" customFormat="1" x14ac:dyDescent="0.3">
      <c r="A123" s="456" t="s">
        <v>282</v>
      </c>
      <c r="B123" s="464" t="s">
        <v>283</v>
      </c>
      <c r="C123" s="465"/>
      <c r="D123" s="463"/>
      <c r="E123" s="533"/>
      <c r="F123" s="560"/>
      <c r="G123" s="465"/>
      <c r="H123" s="466">
        <f>H124+H131</f>
        <v>429105</v>
      </c>
      <c r="I123" s="466">
        <f t="shared" ref="I123:J123" si="53">I124+I131</f>
        <v>182940</v>
      </c>
      <c r="J123" s="466">
        <f t="shared" si="53"/>
        <v>166781</v>
      </c>
    </row>
    <row r="124" spans="1:36" s="228" customFormat="1" hidden="1" x14ac:dyDescent="0.3">
      <c r="A124" s="485" t="s">
        <v>284</v>
      </c>
      <c r="B124" s="486" t="s">
        <v>283</v>
      </c>
      <c r="C124" s="487" t="s">
        <v>243</v>
      </c>
      <c r="D124" s="483"/>
      <c r="E124" s="534"/>
      <c r="F124" s="561"/>
      <c r="G124" s="474"/>
      <c r="H124" s="473">
        <f>+H125</f>
        <v>0</v>
      </c>
      <c r="I124" s="473">
        <f t="shared" ref="I124:J127" si="54">+I125</f>
        <v>0</v>
      </c>
      <c r="J124" s="473">
        <f t="shared" si="54"/>
        <v>0</v>
      </c>
      <c r="K124" s="227"/>
      <c r="L124" s="227"/>
      <c r="M124" s="227"/>
      <c r="N124" s="227"/>
      <c r="O124" s="227"/>
      <c r="P124" s="227"/>
      <c r="Q124" s="227"/>
      <c r="R124" s="227"/>
      <c r="S124" s="227"/>
      <c r="T124" s="227"/>
      <c r="U124" s="227"/>
      <c r="V124" s="227"/>
      <c r="W124" s="227"/>
      <c r="X124" s="227"/>
      <c r="Y124" s="227"/>
      <c r="Z124" s="227"/>
      <c r="AA124" s="227"/>
      <c r="AB124" s="227"/>
      <c r="AC124" s="227"/>
      <c r="AD124" s="227"/>
      <c r="AE124" s="227"/>
      <c r="AF124" s="227"/>
      <c r="AG124" s="227"/>
      <c r="AH124" s="227"/>
      <c r="AI124" s="227"/>
      <c r="AJ124" s="227"/>
    </row>
    <row r="125" spans="1:36" s="660" customFormat="1" ht="87" hidden="1" x14ac:dyDescent="0.3">
      <c r="A125" s="692" t="s">
        <v>587</v>
      </c>
      <c r="B125" s="666" t="s">
        <v>283</v>
      </c>
      <c r="C125" s="689" t="s">
        <v>243</v>
      </c>
      <c r="D125" s="687" t="s">
        <v>488</v>
      </c>
      <c r="E125" s="688" t="s">
        <v>14</v>
      </c>
      <c r="F125" s="673" t="s">
        <v>11</v>
      </c>
      <c r="G125" s="689"/>
      <c r="H125" s="690">
        <f>+H126</f>
        <v>0</v>
      </c>
      <c r="I125" s="690">
        <f t="shared" si="54"/>
        <v>0</v>
      </c>
      <c r="J125" s="690">
        <f t="shared" si="54"/>
        <v>0</v>
      </c>
    </row>
    <row r="126" spans="1:36" s="705" customFormat="1" ht="108" hidden="1" x14ac:dyDescent="0.3">
      <c r="A126" s="1012" t="s">
        <v>598</v>
      </c>
      <c r="B126" s="1013" t="s">
        <v>283</v>
      </c>
      <c r="C126" s="1018" t="s">
        <v>243</v>
      </c>
      <c r="D126" s="1053" t="s">
        <v>489</v>
      </c>
      <c r="E126" s="1054" t="s">
        <v>14</v>
      </c>
      <c r="F126" s="1026" t="s">
        <v>11</v>
      </c>
      <c r="G126" s="1018"/>
      <c r="H126" s="1055">
        <f>+H127</f>
        <v>0</v>
      </c>
      <c r="I126" s="1055">
        <f t="shared" si="54"/>
        <v>0</v>
      </c>
      <c r="J126" s="1055">
        <f t="shared" si="54"/>
        <v>0</v>
      </c>
    </row>
    <row r="127" spans="1:36" s="761" customFormat="1" ht="90" hidden="1" x14ac:dyDescent="0.3">
      <c r="A127" s="762" t="s">
        <v>486</v>
      </c>
      <c r="B127" s="755" t="s">
        <v>283</v>
      </c>
      <c r="C127" s="766" t="s">
        <v>243</v>
      </c>
      <c r="D127" s="767" t="s">
        <v>489</v>
      </c>
      <c r="E127" s="768" t="s">
        <v>242</v>
      </c>
      <c r="F127" s="769" t="s">
        <v>11</v>
      </c>
      <c r="G127" s="766"/>
      <c r="H127" s="760">
        <f>+H128</f>
        <v>0</v>
      </c>
      <c r="I127" s="760">
        <f t="shared" si="54"/>
        <v>0</v>
      </c>
      <c r="J127" s="760">
        <f t="shared" si="54"/>
        <v>0</v>
      </c>
    </row>
    <row r="128" spans="1:36" s="721" customFormat="1" ht="36" hidden="1" x14ac:dyDescent="0.3">
      <c r="A128" s="983" t="s">
        <v>487</v>
      </c>
      <c r="B128" s="1056" t="s">
        <v>283</v>
      </c>
      <c r="C128" s="1057" t="s">
        <v>243</v>
      </c>
      <c r="D128" s="986" t="s">
        <v>489</v>
      </c>
      <c r="E128" s="987" t="s">
        <v>242</v>
      </c>
      <c r="F128" s="988" t="s">
        <v>33</v>
      </c>
      <c r="G128" s="1034"/>
      <c r="H128" s="989">
        <f>+H129+H130</f>
        <v>0</v>
      </c>
      <c r="I128" s="989">
        <f t="shared" ref="I128:J128" si="55">+I129+I130</f>
        <v>0</v>
      </c>
      <c r="J128" s="989">
        <f t="shared" si="55"/>
        <v>0</v>
      </c>
    </row>
    <row r="129" spans="1:36" s="228" customFormat="1" hidden="1" x14ac:dyDescent="0.3">
      <c r="A129" s="33" t="s">
        <v>252</v>
      </c>
      <c r="B129" s="427" t="s">
        <v>283</v>
      </c>
      <c r="C129" s="110" t="s">
        <v>243</v>
      </c>
      <c r="D129" s="628" t="s">
        <v>489</v>
      </c>
      <c r="E129" s="629" t="s">
        <v>242</v>
      </c>
      <c r="F129" s="318" t="s">
        <v>33</v>
      </c>
      <c r="G129" s="16" t="s">
        <v>253</v>
      </c>
      <c r="H129" s="752">
        <f>прил4!I129</f>
        <v>0</v>
      </c>
      <c r="I129" s="752">
        <f>прил4!J129</f>
        <v>0</v>
      </c>
      <c r="J129" s="752">
        <f>прил4!K129</f>
        <v>0</v>
      </c>
      <c r="K129" s="227"/>
      <c r="L129" s="227"/>
      <c r="M129" s="227"/>
      <c r="N129" s="227"/>
      <c r="O129" s="227"/>
      <c r="P129" s="227"/>
      <c r="Q129" s="227"/>
      <c r="R129" s="227"/>
      <c r="S129" s="227"/>
      <c r="T129" s="227"/>
      <c r="U129" s="227"/>
      <c r="V129" s="227"/>
      <c r="W129" s="227"/>
      <c r="X129" s="227"/>
      <c r="Y129" s="227"/>
      <c r="Z129" s="227"/>
      <c r="AA129" s="227"/>
      <c r="AB129" s="227"/>
      <c r="AC129" s="227"/>
      <c r="AD129" s="227"/>
      <c r="AE129" s="227"/>
      <c r="AF129" s="227"/>
      <c r="AG129" s="227"/>
      <c r="AH129" s="227"/>
      <c r="AI129" s="227"/>
      <c r="AJ129" s="227"/>
    </row>
    <row r="130" spans="1:36" s="228" customFormat="1" ht="36" hidden="1" x14ac:dyDescent="0.3">
      <c r="A130" s="33" t="s">
        <v>152</v>
      </c>
      <c r="B130" s="427" t="s">
        <v>283</v>
      </c>
      <c r="C130" s="110" t="s">
        <v>243</v>
      </c>
      <c r="D130" s="628" t="s">
        <v>489</v>
      </c>
      <c r="E130" s="629" t="s">
        <v>242</v>
      </c>
      <c r="F130" s="318" t="s">
        <v>33</v>
      </c>
      <c r="G130" s="16" t="s">
        <v>251</v>
      </c>
      <c r="H130" s="752">
        <f>прил4!I130</f>
        <v>0</v>
      </c>
      <c r="I130" s="752">
        <f>прил4!J130</f>
        <v>0</v>
      </c>
      <c r="J130" s="752">
        <f>прил4!K130</f>
        <v>0</v>
      </c>
      <c r="K130" s="227"/>
      <c r="L130" s="227"/>
      <c r="M130" s="227"/>
      <c r="N130" s="227"/>
      <c r="O130" s="227"/>
      <c r="P130" s="227"/>
      <c r="Q130" s="227"/>
      <c r="R130" s="227"/>
      <c r="S130" s="227"/>
      <c r="T130" s="227"/>
      <c r="U130" s="227"/>
      <c r="V130" s="227"/>
      <c r="W130" s="227"/>
      <c r="X130" s="227"/>
      <c r="Y130" s="227"/>
      <c r="Z130" s="227"/>
      <c r="AA130" s="227"/>
      <c r="AB130" s="227"/>
      <c r="AC130" s="227"/>
      <c r="AD130" s="227"/>
      <c r="AE130" s="227"/>
      <c r="AF130" s="227"/>
      <c r="AG130" s="227"/>
      <c r="AH130" s="227"/>
      <c r="AI130" s="227"/>
      <c r="AJ130" s="227"/>
    </row>
    <row r="131" spans="1:36" s="228" customFormat="1" x14ac:dyDescent="0.3">
      <c r="A131" s="480" t="s">
        <v>285</v>
      </c>
      <c r="B131" s="489" t="s">
        <v>283</v>
      </c>
      <c r="C131" s="484" t="s">
        <v>271</v>
      </c>
      <c r="D131" s="472"/>
      <c r="E131" s="532"/>
      <c r="F131" s="559"/>
      <c r="G131" s="484"/>
      <c r="H131" s="490">
        <f>+H132</f>
        <v>429105</v>
      </c>
      <c r="I131" s="490">
        <f t="shared" ref="I131:J133" si="56">+I132</f>
        <v>182940</v>
      </c>
      <c r="J131" s="490">
        <f t="shared" si="56"/>
        <v>166781</v>
      </c>
      <c r="K131" s="227"/>
      <c r="L131" s="227"/>
      <c r="M131" s="227"/>
      <c r="N131" s="227"/>
      <c r="O131" s="227"/>
      <c r="P131" s="227"/>
      <c r="Q131" s="227"/>
      <c r="R131" s="227"/>
      <c r="S131" s="227"/>
      <c r="T131" s="227"/>
      <c r="U131" s="227"/>
      <c r="V131" s="227"/>
      <c r="W131" s="227"/>
      <c r="X131" s="227"/>
      <c r="Y131" s="227"/>
      <c r="Z131" s="227"/>
      <c r="AA131" s="227"/>
      <c r="AB131" s="227"/>
      <c r="AC131" s="227"/>
      <c r="AD131" s="227"/>
      <c r="AE131" s="227"/>
      <c r="AF131" s="227"/>
      <c r="AG131" s="227"/>
      <c r="AH131" s="227"/>
      <c r="AI131" s="227"/>
      <c r="AJ131" s="227"/>
    </row>
    <row r="132" spans="1:36" s="660" customFormat="1" ht="87" x14ac:dyDescent="0.3">
      <c r="A132" s="692" t="s">
        <v>587</v>
      </c>
      <c r="B132" s="693" t="s">
        <v>283</v>
      </c>
      <c r="C132" s="694" t="s">
        <v>271</v>
      </c>
      <c r="D132" s="668" t="s">
        <v>329</v>
      </c>
      <c r="E132" s="669" t="s">
        <v>14</v>
      </c>
      <c r="F132" s="695" t="s">
        <v>11</v>
      </c>
      <c r="G132" s="693"/>
      <c r="H132" s="696">
        <f>+H133</f>
        <v>429105</v>
      </c>
      <c r="I132" s="696">
        <f t="shared" si="56"/>
        <v>182940</v>
      </c>
      <c r="J132" s="696">
        <f t="shared" si="56"/>
        <v>166781</v>
      </c>
    </row>
    <row r="133" spans="1:36" s="705" customFormat="1" ht="90" x14ac:dyDescent="0.3">
      <c r="A133" s="995" t="s">
        <v>588</v>
      </c>
      <c r="B133" s="996" t="s">
        <v>283</v>
      </c>
      <c r="C133" s="997" t="s">
        <v>271</v>
      </c>
      <c r="D133" s="1015" t="s">
        <v>489</v>
      </c>
      <c r="E133" s="1016" t="s">
        <v>14</v>
      </c>
      <c r="F133" s="1042" t="s">
        <v>11</v>
      </c>
      <c r="G133" s="996"/>
      <c r="H133" s="1001">
        <f>+H134</f>
        <v>429105</v>
      </c>
      <c r="I133" s="1001">
        <f t="shared" si="56"/>
        <v>182940</v>
      </c>
      <c r="J133" s="1001">
        <f t="shared" si="56"/>
        <v>166781</v>
      </c>
    </row>
    <row r="134" spans="1:36" s="761" customFormat="1" ht="54" x14ac:dyDescent="0.3">
      <c r="A134" s="754" t="s">
        <v>511</v>
      </c>
      <c r="B134" s="763" t="s">
        <v>283</v>
      </c>
      <c r="C134" s="764" t="s">
        <v>271</v>
      </c>
      <c r="D134" s="757" t="s">
        <v>489</v>
      </c>
      <c r="E134" s="758" t="s">
        <v>242</v>
      </c>
      <c r="F134" s="759" t="s">
        <v>11</v>
      </c>
      <c r="G134" s="763"/>
      <c r="H134" s="765">
        <f>H135</f>
        <v>429105</v>
      </c>
      <c r="I134" s="765">
        <f t="shared" ref="I134:J134" si="57">I135</f>
        <v>182940</v>
      </c>
      <c r="J134" s="765">
        <f t="shared" si="57"/>
        <v>166781</v>
      </c>
    </row>
    <row r="135" spans="1:36" s="721" customFormat="1" x14ac:dyDescent="0.3">
      <c r="A135" s="975" t="s">
        <v>332</v>
      </c>
      <c r="B135" s="976" t="s">
        <v>283</v>
      </c>
      <c r="C135" s="977" t="s">
        <v>271</v>
      </c>
      <c r="D135" s="1031" t="s">
        <v>489</v>
      </c>
      <c r="E135" s="1032" t="s">
        <v>242</v>
      </c>
      <c r="F135" s="1091" t="s">
        <v>34</v>
      </c>
      <c r="G135" s="976"/>
      <c r="H135" s="994">
        <f>SUM(H136:H137)</f>
        <v>429105</v>
      </c>
      <c r="I135" s="994">
        <f t="shared" ref="I135:J135" si="58">SUM(I136:I137)</f>
        <v>182940</v>
      </c>
      <c r="J135" s="994">
        <f t="shared" si="58"/>
        <v>166781</v>
      </c>
    </row>
    <row r="136" spans="1:36" s="228" customFormat="1" ht="37.5" customHeight="1" x14ac:dyDescent="0.3">
      <c r="A136" s="115" t="s">
        <v>152</v>
      </c>
      <c r="B136" s="428" t="s">
        <v>283</v>
      </c>
      <c r="C136" s="330" t="s">
        <v>271</v>
      </c>
      <c r="D136" s="576" t="s">
        <v>489</v>
      </c>
      <c r="E136" s="577" t="s">
        <v>242</v>
      </c>
      <c r="F136" s="578" t="s">
        <v>34</v>
      </c>
      <c r="G136" s="260" t="s">
        <v>251</v>
      </c>
      <c r="H136" s="752">
        <f>прил4!I136</f>
        <v>429105</v>
      </c>
      <c r="I136" s="752">
        <f>прил4!J136</f>
        <v>182940</v>
      </c>
      <c r="J136" s="752">
        <f>прил4!K136</f>
        <v>166781</v>
      </c>
      <c r="K136" s="227"/>
      <c r="L136" s="227"/>
      <c r="M136" s="227"/>
      <c r="N136" s="227"/>
      <c r="O136" s="227"/>
      <c r="P136" s="227"/>
      <c r="Q136" s="227"/>
      <c r="R136" s="227"/>
      <c r="S136" s="227"/>
      <c r="T136" s="227"/>
      <c r="U136" s="227"/>
      <c r="V136" s="227"/>
      <c r="W136" s="227"/>
      <c r="X136" s="227"/>
      <c r="Y136" s="227"/>
      <c r="Z136" s="227"/>
      <c r="AA136" s="227"/>
      <c r="AB136" s="227"/>
      <c r="AC136" s="227"/>
      <c r="AD136" s="227"/>
      <c r="AE136" s="227"/>
      <c r="AF136" s="227"/>
      <c r="AG136" s="227"/>
      <c r="AH136" s="227"/>
      <c r="AI136" s="227"/>
      <c r="AJ136" s="227"/>
    </row>
    <row r="137" spans="1:36" s="228" customFormat="1" hidden="1" x14ac:dyDescent="0.3">
      <c r="A137" s="33" t="s">
        <v>252</v>
      </c>
      <c r="B137" s="428" t="s">
        <v>283</v>
      </c>
      <c r="C137" s="330" t="s">
        <v>271</v>
      </c>
      <c r="D137" s="576" t="s">
        <v>489</v>
      </c>
      <c r="E137" s="577" t="s">
        <v>242</v>
      </c>
      <c r="F137" s="578" t="s">
        <v>34</v>
      </c>
      <c r="G137" s="260" t="s">
        <v>253</v>
      </c>
      <c r="H137" s="752">
        <f>прил4!I137</f>
        <v>0</v>
      </c>
      <c r="I137" s="752">
        <f>прил4!J137</f>
        <v>0</v>
      </c>
      <c r="J137" s="752">
        <f>прил4!K137</f>
        <v>0</v>
      </c>
      <c r="K137" s="227"/>
      <c r="L137" s="227"/>
      <c r="M137" s="227"/>
      <c r="N137" s="227"/>
      <c r="O137" s="227"/>
      <c r="P137" s="227"/>
      <c r="Q137" s="227"/>
      <c r="R137" s="227"/>
      <c r="S137" s="227"/>
      <c r="T137" s="227"/>
      <c r="U137" s="227"/>
      <c r="V137" s="227"/>
      <c r="W137" s="227"/>
      <c r="X137" s="227"/>
      <c r="Y137" s="227"/>
      <c r="Z137" s="227"/>
      <c r="AA137" s="227"/>
      <c r="AB137" s="227"/>
      <c r="AC137" s="227"/>
      <c r="AD137" s="227"/>
      <c r="AE137" s="227"/>
      <c r="AF137" s="227"/>
      <c r="AG137" s="227"/>
      <c r="AH137" s="227"/>
      <c r="AI137" s="227"/>
      <c r="AJ137" s="227"/>
    </row>
    <row r="138" spans="1:36" s="228" customFormat="1" x14ac:dyDescent="0.3">
      <c r="A138" s="467" t="s">
        <v>289</v>
      </c>
      <c r="B138" s="457" t="s">
        <v>290</v>
      </c>
      <c r="C138" s="468"/>
      <c r="D138" s="459"/>
      <c r="E138" s="529"/>
      <c r="F138" s="553"/>
      <c r="G138" s="468"/>
      <c r="H138" s="460">
        <f>+H139+H152</f>
        <v>0</v>
      </c>
      <c r="I138" s="460">
        <f t="shared" ref="I138:J138" si="59">+I139+I152</f>
        <v>0</v>
      </c>
      <c r="J138" s="460">
        <f t="shared" si="59"/>
        <v>0</v>
      </c>
      <c r="K138" s="227"/>
      <c r="L138" s="227"/>
      <c r="M138" s="227"/>
      <c r="N138" s="227"/>
      <c r="O138" s="227"/>
      <c r="P138" s="227"/>
      <c r="Q138" s="227"/>
      <c r="R138" s="227"/>
      <c r="S138" s="227"/>
      <c r="T138" s="227"/>
      <c r="U138" s="227"/>
      <c r="V138" s="227"/>
      <c r="W138" s="227"/>
      <c r="X138" s="227"/>
      <c r="Y138" s="227"/>
      <c r="Z138" s="227"/>
      <c r="AA138" s="227"/>
      <c r="AB138" s="227"/>
      <c r="AC138" s="227"/>
      <c r="AD138" s="227"/>
      <c r="AE138" s="227"/>
      <c r="AF138" s="227"/>
      <c r="AG138" s="227"/>
      <c r="AH138" s="227"/>
      <c r="AI138" s="227"/>
      <c r="AJ138" s="227"/>
    </row>
    <row r="139" spans="1:36" s="228" customFormat="1" x14ac:dyDescent="0.3">
      <c r="A139" s="469" t="s">
        <v>291</v>
      </c>
      <c r="B139" s="470" t="s">
        <v>290</v>
      </c>
      <c r="C139" s="474" t="s">
        <v>242</v>
      </c>
      <c r="D139" s="471"/>
      <c r="E139" s="530"/>
      <c r="F139" s="554"/>
      <c r="G139" s="474"/>
      <c r="H139" s="473">
        <f>+H140</f>
        <v>0</v>
      </c>
      <c r="I139" s="473">
        <f t="shared" ref="I139:J140" si="60">+I140</f>
        <v>0</v>
      </c>
      <c r="J139" s="473">
        <f t="shared" si="60"/>
        <v>0</v>
      </c>
      <c r="K139" s="227"/>
      <c r="L139" s="227"/>
      <c r="M139" s="227"/>
      <c r="N139" s="227"/>
      <c r="O139" s="227"/>
      <c r="P139" s="227"/>
      <c r="Q139" s="227"/>
      <c r="R139" s="227"/>
      <c r="S139" s="227"/>
      <c r="T139" s="227"/>
      <c r="U139" s="227"/>
      <c r="V139" s="227"/>
      <c r="W139" s="227"/>
      <c r="X139" s="227"/>
      <c r="Y139" s="227"/>
      <c r="Z139" s="227"/>
      <c r="AA139" s="227"/>
      <c r="AB139" s="227"/>
      <c r="AC139" s="227"/>
      <c r="AD139" s="227"/>
      <c r="AE139" s="227"/>
      <c r="AF139" s="227"/>
      <c r="AG139" s="227"/>
      <c r="AH139" s="227"/>
      <c r="AI139" s="227"/>
      <c r="AJ139" s="227"/>
    </row>
    <row r="140" spans="1:36" s="660" customFormat="1" ht="69.599999999999994" x14ac:dyDescent="0.3">
      <c r="A140" s="691" t="s">
        <v>589</v>
      </c>
      <c r="B140" s="666" t="s">
        <v>290</v>
      </c>
      <c r="C140" s="689" t="s">
        <v>242</v>
      </c>
      <c r="D140" s="687" t="s">
        <v>313</v>
      </c>
      <c r="E140" s="688" t="s">
        <v>14</v>
      </c>
      <c r="F140" s="673" t="s">
        <v>11</v>
      </c>
      <c r="G140" s="697"/>
      <c r="H140" s="674">
        <f>+H141</f>
        <v>0</v>
      </c>
      <c r="I140" s="674">
        <f t="shared" si="60"/>
        <v>0</v>
      </c>
      <c r="J140" s="674">
        <f t="shared" si="60"/>
        <v>0</v>
      </c>
    </row>
    <row r="141" spans="1:36" s="705" customFormat="1" ht="90" x14ac:dyDescent="0.3">
      <c r="A141" s="1012" t="s">
        <v>590</v>
      </c>
      <c r="B141" s="1013" t="s">
        <v>290</v>
      </c>
      <c r="C141" s="1018" t="s">
        <v>242</v>
      </c>
      <c r="D141" s="1088" t="s">
        <v>315</v>
      </c>
      <c r="E141" s="1089" t="s">
        <v>14</v>
      </c>
      <c r="F141" s="1090" t="s">
        <v>11</v>
      </c>
      <c r="G141" s="1018"/>
      <c r="H141" s="1027">
        <f>H142</f>
        <v>0</v>
      </c>
      <c r="I141" s="1027">
        <f t="shared" ref="I141:J141" si="61">I142</f>
        <v>0</v>
      </c>
      <c r="J141" s="1027">
        <f t="shared" si="61"/>
        <v>0</v>
      </c>
    </row>
    <row r="142" spans="1:36" s="761" customFormat="1" ht="36" x14ac:dyDescent="0.3">
      <c r="A142" s="762" t="s">
        <v>449</v>
      </c>
      <c r="B142" s="755" t="s">
        <v>290</v>
      </c>
      <c r="C142" s="756" t="s">
        <v>242</v>
      </c>
      <c r="D142" s="757" t="s">
        <v>315</v>
      </c>
      <c r="E142" s="758" t="s">
        <v>242</v>
      </c>
      <c r="F142" s="759" t="s">
        <v>11</v>
      </c>
      <c r="G142" s="755"/>
      <c r="H142" s="760">
        <f>прил4!I142</f>
        <v>0</v>
      </c>
      <c r="I142" s="760">
        <f>прил4!J142</f>
        <v>0</v>
      </c>
      <c r="J142" s="760">
        <f>прил4!K142</f>
        <v>0</v>
      </c>
    </row>
    <row r="143" spans="1:36" s="761" customFormat="1" ht="54" hidden="1" x14ac:dyDescent="0.3">
      <c r="A143" s="1028" t="s">
        <v>521</v>
      </c>
      <c r="B143" s="1029" t="s">
        <v>290</v>
      </c>
      <c r="C143" s="1034" t="s">
        <v>242</v>
      </c>
      <c r="D143" s="986" t="s">
        <v>315</v>
      </c>
      <c r="E143" s="987" t="s">
        <v>242</v>
      </c>
      <c r="F143" s="980" t="s">
        <v>130</v>
      </c>
      <c r="G143" s="1029"/>
      <c r="H143" s="1065">
        <f>прил4!I143</f>
        <v>0</v>
      </c>
      <c r="I143" s="1065">
        <f>прил4!J143</f>
        <v>0</v>
      </c>
      <c r="J143" s="1065">
        <f>прил4!K143</f>
        <v>0</v>
      </c>
    </row>
    <row r="144" spans="1:36" s="228" customFormat="1" ht="72" hidden="1" x14ac:dyDescent="0.3">
      <c r="A144" s="158" t="s">
        <v>249</v>
      </c>
      <c r="B144" s="409" t="s">
        <v>290</v>
      </c>
      <c r="C144" s="16" t="s">
        <v>242</v>
      </c>
      <c r="D144" s="628" t="s">
        <v>315</v>
      </c>
      <c r="E144" s="629" t="s">
        <v>242</v>
      </c>
      <c r="F144" s="581" t="s">
        <v>131</v>
      </c>
      <c r="G144" s="16" t="s">
        <v>244</v>
      </c>
      <c r="H144" s="752">
        <f>прил4!I144</f>
        <v>0</v>
      </c>
      <c r="I144" s="752">
        <f>прил4!J144</f>
        <v>0</v>
      </c>
      <c r="J144" s="752">
        <f>прил4!K144</f>
        <v>0</v>
      </c>
      <c r="K144" s="227"/>
      <c r="L144" s="227"/>
      <c r="M144" s="227"/>
      <c r="N144" s="227"/>
      <c r="O144" s="227"/>
      <c r="P144" s="227"/>
      <c r="Q144" s="227"/>
      <c r="R144" s="227"/>
      <c r="S144" s="227"/>
      <c r="T144" s="227"/>
      <c r="U144" s="227"/>
      <c r="V144" s="227"/>
      <c r="W144" s="227"/>
      <c r="X144" s="227"/>
      <c r="Y144" s="227"/>
      <c r="Z144" s="227"/>
      <c r="AA144" s="227"/>
      <c r="AB144" s="227"/>
      <c r="AC144" s="227"/>
      <c r="AD144" s="227"/>
      <c r="AE144" s="227"/>
      <c r="AF144" s="227"/>
      <c r="AG144" s="227"/>
      <c r="AH144" s="227"/>
      <c r="AI144" s="227"/>
      <c r="AJ144" s="227"/>
    </row>
    <row r="145" spans="1:36" s="228" customFormat="1" ht="72" x14ac:dyDescent="0.3">
      <c r="A145" s="1028" t="s">
        <v>522</v>
      </c>
      <c r="B145" s="1029" t="s">
        <v>290</v>
      </c>
      <c r="C145" s="1034" t="s">
        <v>242</v>
      </c>
      <c r="D145" s="986" t="s">
        <v>315</v>
      </c>
      <c r="E145" s="987" t="s">
        <v>242</v>
      </c>
      <c r="F145" s="980" t="s">
        <v>129</v>
      </c>
      <c r="G145" s="1034"/>
      <c r="H145" s="994">
        <f>прил4!I145</f>
        <v>0</v>
      </c>
      <c r="I145" s="994">
        <f>прил4!J145</f>
        <v>0</v>
      </c>
      <c r="J145" s="994">
        <f>прил4!K145</f>
        <v>0</v>
      </c>
      <c r="K145" s="227"/>
      <c r="L145" s="227"/>
      <c r="M145" s="227"/>
      <c r="N145" s="227"/>
      <c r="O145" s="227"/>
      <c r="P145" s="227"/>
      <c r="Q145" s="227"/>
      <c r="R145" s="227"/>
      <c r="S145" s="227"/>
      <c r="T145" s="227"/>
      <c r="U145" s="227"/>
      <c r="V145" s="227"/>
      <c r="W145" s="227"/>
      <c r="X145" s="227"/>
      <c r="Y145" s="227"/>
      <c r="Z145" s="227"/>
      <c r="AA145" s="227"/>
      <c r="AB145" s="227"/>
      <c r="AC145" s="227"/>
      <c r="AD145" s="227"/>
      <c r="AE145" s="227"/>
      <c r="AF145" s="227"/>
      <c r="AG145" s="227"/>
      <c r="AH145" s="227"/>
      <c r="AI145" s="227"/>
      <c r="AJ145" s="227"/>
    </row>
    <row r="146" spans="1:36" s="228" customFormat="1" ht="73.5" customHeight="1" x14ac:dyDescent="0.3">
      <c r="A146" s="158" t="s">
        <v>249</v>
      </c>
      <c r="B146" s="409" t="s">
        <v>290</v>
      </c>
      <c r="C146" s="16" t="s">
        <v>242</v>
      </c>
      <c r="D146" s="628" t="s">
        <v>315</v>
      </c>
      <c r="E146" s="629" t="s">
        <v>242</v>
      </c>
      <c r="F146" s="581" t="s">
        <v>129</v>
      </c>
      <c r="G146" s="16" t="s">
        <v>244</v>
      </c>
      <c r="H146" s="752">
        <f>прил4!I146</f>
        <v>0</v>
      </c>
      <c r="I146" s="752">
        <f>прил4!J146</f>
        <v>0</v>
      </c>
      <c r="J146" s="752">
        <f>прил4!K146</f>
        <v>0</v>
      </c>
      <c r="K146" s="227"/>
      <c r="L146" s="227"/>
      <c r="M146" s="227"/>
      <c r="N146" s="227"/>
      <c r="O146" s="227"/>
      <c r="P146" s="227"/>
      <c r="Q146" s="227"/>
      <c r="R146" s="227"/>
      <c r="S146" s="227"/>
      <c r="T146" s="227"/>
      <c r="U146" s="227"/>
      <c r="V146" s="227"/>
      <c r="W146" s="227"/>
      <c r="X146" s="227"/>
      <c r="Y146" s="227"/>
      <c r="Z146" s="227"/>
      <c r="AA146" s="227"/>
      <c r="AB146" s="227"/>
      <c r="AC146" s="227"/>
      <c r="AD146" s="227"/>
      <c r="AE146" s="227"/>
      <c r="AF146" s="227"/>
      <c r="AG146" s="227"/>
      <c r="AH146" s="227"/>
      <c r="AI146" s="227"/>
      <c r="AJ146" s="227"/>
    </row>
    <row r="147" spans="1:36" s="721" customFormat="1" ht="36" x14ac:dyDescent="0.3">
      <c r="A147" s="983" t="s">
        <v>317</v>
      </c>
      <c r="B147" s="1029" t="s">
        <v>290</v>
      </c>
      <c r="C147" s="1030" t="s">
        <v>242</v>
      </c>
      <c r="D147" s="986" t="s">
        <v>315</v>
      </c>
      <c r="E147" s="987" t="s">
        <v>242</v>
      </c>
      <c r="F147" s="980" t="s">
        <v>18</v>
      </c>
      <c r="G147" s="1029"/>
      <c r="H147" s="989">
        <f>прил4!I147</f>
        <v>0</v>
      </c>
      <c r="I147" s="989">
        <f>прил4!J147</f>
        <v>0</v>
      </c>
      <c r="J147" s="989">
        <f>прил4!K147</f>
        <v>0</v>
      </c>
    </row>
    <row r="148" spans="1:36" s="228" customFormat="1" ht="42.75" customHeight="1" x14ac:dyDescent="0.3">
      <c r="A148" s="115" t="s">
        <v>152</v>
      </c>
      <c r="B148" s="409" t="s">
        <v>290</v>
      </c>
      <c r="C148" s="16" t="s">
        <v>242</v>
      </c>
      <c r="D148" s="628" t="s">
        <v>315</v>
      </c>
      <c r="E148" s="629" t="s">
        <v>242</v>
      </c>
      <c r="F148" s="581" t="s">
        <v>18</v>
      </c>
      <c r="G148" s="16" t="s">
        <v>251</v>
      </c>
      <c r="H148" s="752">
        <f>прил4!I148</f>
        <v>0</v>
      </c>
      <c r="I148" s="752">
        <f>прил4!J148</f>
        <v>0</v>
      </c>
      <c r="J148" s="752">
        <f>прил4!K148</f>
        <v>0</v>
      </c>
      <c r="K148" s="227"/>
      <c r="L148" s="227"/>
      <c r="M148" s="227"/>
      <c r="N148" s="227"/>
      <c r="O148" s="227"/>
      <c r="P148" s="227"/>
      <c r="Q148" s="227"/>
      <c r="R148" s="227"/>
      <c r="S148" s="227"/>
      <c r="T148" s="227"/>
      <c r="U148" s="227"/>
      <c r="V148" s="227"/>
      <c r="W148" s="227"/>
      <c r="X148" s="227"/>
      <c r="Y148" s="227"/>
      <c r="Z148" s="227"/>
      <c r="AA148" s="227"/>
      <c r="AB148" s="227"/>
      <c r="AC148" s="227"/>
      <c r="AD148" s="227"/>
      <c r="AE148" s="227"/>
      <c r="AF148" s="227"/>
      <c r="AG148" s="227"/>
      <c r="AH148" s="227"/>
      <c r="AI148" s="227"/>
      <c r="AJ148" s="227"/>
    </row>
    <row r="149" spans="1:36" s="228" customFormat="1" x14ac:dyDescent="0.3">
      <c r="A149" s="33" t="s">
        <v>252</v>
      </c>
      <c r="B149" s="409" t="s">
        <v>290</v>
      </c>
      <c r="C149" s="16" t="s">
        <v>242</v>
      </c>
      <c r="D149" s="628" t="s">
        <v>315</v>
      </c>
      <c r="E149" s="629" t="s">
        <v>242</v>
      </c>
      <c r="F149" s="581" t="s">
        <v>18</v>
      </c>
      <c r="G149" s="16" t="s">
        <v>253</v>
      </c>
      <c r="H149" s="752">
        <f>прил4!I149</f>
        <v>0</v>
      </c>
      <c r="I149" s="752">
        <f>прил4!J149</f>
        <v>0</v>
      </c>
      <c r="J149" s="752">
        <f>прил4!K149</f>
        <v>0</v>
      </c>
      <c r="K149" s="227"/>
      <c r="L149" s="227"/>
      <c r="M149" s="227"/>
      <c r="N149" s="227"/>
      <c r="O149" s="227"/>
      <c r="P149" s="227"/>
      <c r="Q149" s="227"/>
      <c r="R149" s="227"/>
      <c r="S149" s="227"/>
      <c r="T149" s="227"/>
      <c r="U149" s="227"/>
      <c r="V149" s="227"/>
      <c r="W149" s="227"/>
      <c r="X149" s="227"/>
      <c r="Y149" s="227"/>
      <c r="Z149" s="227"/>
      <c r="AA149" s="227"/>
      <c r="AB149" s="227"/>
      <c r="AC149" s="227"/>
      <c r="AD149" s="227"/>
      <c r="AE149" s="227"/>
      <c r="AF149" s="227"/>
      <c r="AG149" s="227"/>
      <c r="AH149" s="227"/>
      <c r="AI149" s="227"/>
      <c r="AJ149" s="227"/>
    </row>
    <row r="150" spans="1:36" s="721" customFormat="1" ht="54" hidden="1" x14ac:dyDescent="0.3">
      <c r="A150" s="983" t="s">
        <v>142</v>
      </c>
      <c r="B150" s="1029" t="s">
        <v>290</v>
      </c>
      <c r="C150" s="1034" t="s">
        <v>242</v>
      </c>
      <c r="D150" s="986" t="s">
        <v>315</v>
      </c>
      <c r="E150" s="987" t="s">
        <v>242</v>
      </c>
      <c r="F150" s="980" t="s">
        <v>141</v>
      </c>
      <c r="G150" s="1034"/>
      <c r="H150" s="994">
        <f>H151</f>
        <v>0</v>
      </c>
      <c r="I150" s="994">
        <f t="shared" ref="I150:J150" si="62">I151</f>
        <v>0</v>
      </c>
      <c r="J150" s="994">
        <f t="shared" si="62"/>
        <v>0</v>
      </c>
    </row>
    <row r="151" spans="1:36" s="228" customFormat="1" ht="36" hidden="1" x14ac:dyDescent="0.3">
      <c r="A151" s="115" t="s">
        <v>152</v>
      </c>
      <c r="B151" s="626" t="s">
        <v>290</v>
      </c>
      <c r="C151" s="627" t="s">
        <v>242</v>
      </c>
      <c r="D151" s="628" t="s">
        <v>315</v>
      </c>
      <c r="E151" s="629" t="s">
        <v>242</v>
      </c>
      <c r="F151" s="581" t="s">
        <v>141</v>
      </c>
      <c r="G151" s="16" t="s">
        <v>251</v>
      </c>
      <c r="H151" s="752">
        <f>прил4!I151</f>
        <v>0</v>
      </c>
      <c r="I151" s="752">
        <f>прил4!J151</f>
        <v>0</v>
      </c>
      <c r="J151" s="752">
        <f>прил4!K151</f>
        <v>0</v>
      </c>
      <c r="K151" s="227"/>
      <c r="L151" s="227"/>
      <c r="M151" s="227"/>
      <c r="N151" s="227"/>
      <c r="O151" s="227"/>
      <c r="P151" s="227"/>
      <c r="Q151" s="227"/>
      <c r="R151" s="227"/>
      <c r="S151" s="227"/>
      <c r="T151" s="227"/>
      <c r="U151" s="227"/>
      <c r="V151" s="227"/>
      <c r="W151" s="227"/>
      <c r="X151" s="227"/>
      <c r="Y151" s="227"/>
      <c r="Z151" s="227"/>
      <c r="AA151" s="227"/>
      <c r="AB151" s="227"/>
      <c r="AC151" s="227"/>
      <c r="AD151" s="227"/>
      <c r="AE151" s="227"/>
      <c r="AF151" s="227"/>
      <c r="AG151" s="227"/>
      <c r="AH151" s="227"/>
      <c r="AI151" s="227"/>
      <c r="AJ151" s="227"/>
    </row>
    <row r="152" spans="1:36" s="228" customFormat="1" hidden="1" x14ac:dyDescent="0.3">
      <c r="A152" s="469" t="s">
        <v>494</v>
      </c>
      <c r="B152" s="470" t="s">
        <v>290</v>
      </c>
      <c r="C152" s="474" t="s">
        <v>248</v>
      </c>
      <c r="D152" s="471"/>
      <c r="E152" s="530"/>
      <c r="F152" s="554"/>
      <c r="G152" s="474"/>
      <c r="H152" s="473">
        <f>+H153</f>
        <v>0</v>
      </c>
      <c r="I152" s="473">
        <f t="shared" ref="I152:J156" si="63">+I153</f>
        <v>0</v>
      </c>
      <c r="J152" s="473">
        <f t="shared" si="63"/>
        <v>0</v>
      </c>
      <c r="K152" s="227"/>
      <c r="L152" s="227"/>
      <c r="M152" s="227"/>
      <c r="N152" s="227"/>
      <c r="O152" s="227"/>
      <c r="P152" s="227"/>
      <c r="Q152" s="227"/>
      <c r="R152" s="227"/>
      <c r="S152" s="227"/>
      <c r="T152" s="227"/>
      <c r="U152" s="227"/>
      <c r="V152" s="227"/>
      <c r="W152" s="227"/>
      <c r="X152" s="227"/>
      <c r="Y152" s="227"/>
      <c r="Z152" s="227"/>
      <c r="AA152" s="227"/>
      <c r="AB152" s="227"/>
      <c r="AC152" s="227"/>
      <c r="AD152" s="227"/>
      <c r="AE152" s="227"/>
      <c r="AF152" s="227"/>
      <c r="AG152" s="227"/>
      <c r="AH152" s="227"/>
      <c r="AI152" s="227"/>
      <c r="AJ152" s="227"/>
    </row>
    <row r="153" spans="1:36" s="660" customFormat="1" ht="78" hidden="1" customHeight="1" x14ac:dyDescent="0.3">
      <c r="A153" s="691" t="s">
        <v>589</v>
      </c>
      <c r="B153" s="666" t="s">
        <v>290</v>
      </c>
      <c r="C153" s="689" t="s">
        <v>248</v>
      </c>
      <c r="D153" s="687" t="s">
        <v>313</v>
      </c>
      <c r="E153" s="688" t="s">
        <v>14</v>
      </c>
      <c r="F153" s="673" t="s">
        <v>11</v>
      </c>
      <c r="G153" s="697"/>
      <c r="H153" s="674">
        <f>+H154</f>
        <v>0</v>
      </c>
      <c r="I153" s="674">
        <f t="shared" si="63"/>
        <v>0</v>
      </c>
      <c r="J153" s="674">
        <f t="shared" si="63"/>
        <v>0</v>
      </c>
    </row>
    <row r="154" spans="1:36" s="705" customFormat="1" ht="72" hidden="1" x14ac:dyDescent="0.3">
      <c r="A154" s="1012" t="s">
        <v>599</v>
      </c>
      <c r="B154" s="1013" t="s">
        <v>290</v>
      </c>
      <c r="C154" s="1018" t="s">
        <v>248</v>
      </c>
      <c r="D154" s="1088" t="s">
        <v>497</v>
      </c>
      <c r="E154" s="1089" t="s">
        <v>14</v>
      </c>
      <c r="F154" s="1090" t="s">
        <v>11</v>
      </c>
      <c r="G154" s="1018"/>
      <c r="H154" s="1027">
        <f>+H155</f>
        <v>0</v>
      </c>
      <c r="I154" s="1027">
        <f t="shared" si="63"/>
        <v>0</v>
      </c>
      <c r="J154" s="1027">
        <f t="shared" si="63"/>
        <v>0</v>
      </c>
    </row>
    <row r="155" spans="1:36" s="761" customFormat="1" ht="126" hidden="1" x14ac:dyDescent="0.3">
      <c r="A155" s="762" t="s">
        <v>495</v>
      </c>
      <c r="B155" s="755" t="s">
        <v>290</v>
      </c>
      <c r="C155" s="756" t="s">
        <v>248</v>
      </c>
      <c r="D155" s="757" t="s">
        <v>497</v>
      </c>
      <c r="E155" s="758" t="s">
        <v>243</v>
      </c>
      <c r="F155" s="759" t="s">
        <v>11</v>
      </c>
      <c r="G155" s="755"/>
      <c r="H155" s="760">
        <f>+H156</f>
        <v>0</v>
      </c>
      <c r="I155" s="760">
        <f t="shared" si="63"/>
        <v>0</v>
      </c>
      <c r="J155" s="760">
        <f t="shared" si="63"/>
        <v>0</v>
      </c>
    </row>
    <row r="156" spans="1:36" s="721" customFormat="1" ht="40.5" hidden="1" customHeight="1" x14ac:dyDescent="0.3">
      <c r="A156" s="983" t="s">
        <v>496</v>
      </c>
      <c r="B156" s="1029" t="s">
        <v>290</v>
      </c>
      <c r="C156" s="1030" t="s">
        <v>248</v>
      </c>
      <c r="D156" s="986" t="s">
        <v>497</v>
      </c>
      <c r="E156" s="987" t="s">
        <v>243</v>
      </c>
      <c r="F156" s="980" t="s">
        <v>35</v>
      </c>
      <c r="G156" s="1029"/>
      <c r="H156" s="989">
        <f>+H157</f>
        <v>0</v>
      </c>
      <c r="I156" s="989">
        <f t="shared" si="63"/>
        <v>0</v>
      </c>
      <c r="J156" s="989">
        <f t="shared" si="63"/>
        <v>0</v>
      </c>
    </row>
    <row r="157" spans="1:36" s="228" customFormat="1" ht="39" hidden="1" customHeight="1" x14ac:dyDescent="0.3">
      <c r="A157" s="115" t="s">
        <v>152</v>
      </c>
      <c r="B157" s="409" t="s">
        <v>290</v>
      </c>
      <c r="C157" s="16" t="s">
        <v>248</v>
      </c>
      <c r="D157" s="628" t="s">
        <v>497</v>
      </c>
      <c r="E157" s="629" t="s">
        <v>243</v>
      </c>
      <c r="F157" s="581" t="s">
        <v>35</v>
      </c>
      <c r="G157" s="16" t="s">
        <v>251</v>
      </c>
      <c r="H157" s="752">
        <f>прил4!I157</f>
        <v>0</v>
      </c>
      <c r="I157" s="752">
        <f>прил4!J157</f>
        <v>0</v>
      </c>
      <c r="J157" s="752">
        <f>прил4!K157</f>
        <v>0</v>
      </c>
      <c r="K157" s="227"/>
      <c r="L157" s="227"/>
      <c r="M157" s="227"/>
      <c r="N157" s="227"/>
      <c r="O157" s="227"/>
      <c r="P157" s="227"/>
      <c r="Q157" s="227"/>
      <c r="R157" s="227"/>
      <c r="S157" s="227"/>
      <c r="T157" s="227"/>
      <c r="U157" s="227"/>
      <c r="V157" s="227"/>
      <c r="W157" s="227"/>
      <c r="X157" s="227"/>
      <c r="Y157" s="227"/>
      <c r="Z157" s="227"/>
      <c r="AA157" s="227"/>
      <c r="AB157" s="227"/>
      <c r="AC157" s="227"/>
      <c r="AD157" s="227"/>
      <c r="AE157" s="227"/>
      <c r="AF157" s="227"/>
      <c r="AG157" s="227"/>
      <c r="AH157" s="227"/>
      <c r="AI157" s="227"/>
      <c r="AJ157" s="227"/>
    </row>
    <row r="158" spans="1:36" s="228" customFormat="1" x14ac:dyDescent="0.3">
      <c r="A158" s="467" t="s">
        <v>532</v>
      </c>
      <c r="B158" s="457" t="s">
        <v>298</v>
      </c>
      <c r="C158" s="468"/>
      <c r="D158" s="459"/>
      <c r="E158" s="529"/>
      <c r="F158" s="553"/>
      <c r="G158" s="468"/>
      <c r="H158" s="460">
        <f>+H159</f>
        <v>212209</v>
      </c>
      <c r="I158" s="460">
        <f t="shared" ref="I158:J158" si="64">+I159</f>
        <v>42400</v>
      </c>
      <c r="J158" s="460">
        <f t="shared" si="64"/>
        <v>42400</v>
      </c>
      <c r="K158" s="227"/>
      <c r="L158" s="227"/>
      <c r="M158" s="227"/>
      <c r="N158" s="227"/>
      <c r="O158" s="227"/>
      <c r="P158" s="227"/>
      <c r="Q158" s="227"/>
      <c r="R158" s="227"/>
      <c r="S158" s="227"/>
      <c r="T158" s="227"/>
      <c r="U158" s="227"/>
      <c r="V158" s="227"/>
      <c r="W158" s="227"/>
      <c r="X158" s="227"/>
      <c r="Y158" s="227"/>
      <c r="Z158" s="227"/>
      <c r="AA158" s="227"/>
      <c r="AB158" s="227"/>
      <c r="AC158" s="227"/>
      <c r="AD158" s="227"/>
      <c r="AE158" s="227"/>
      <c r="AF158" s="227"/>
      <c r="AG158" s="227"/>
      <c r="AH158" s="227"/>
      <c r="AI158" s="227"/>
      <c r="AJ158" s="227"/>
    </row>
    <row r="159" spans="1:36" s="228" customFormat="1" x14ac:dyDescent="0.3">
      <c r="A159" s="469" t="s">
        <v>293</v>
      </c>
      <c r="B159" s="489" t="s">
        <v>298</v>
      </c>
      <c r="C159" s="484" t="s">
        <v>242</v>
      </c>
      <c r="D159" s="471"/>
      <c r="E159" s="530"/>
      <c r="F159" s="554"/>
      <c r="G159" s="484"/>
      <c r="H159" s="473">
        <f>H160</f>
        <v>212209</v>
      </c>
      <c r="I159" s="473">
        <f t="shared" ref="I159:J160" si="65">I160</f>
        <v>42400</v>
      </c>
      <c r="J159" s="473">
        <f t="shared" si="65"/>
        <v>42400</v>
      </c>
      <c r="K159" s="227"/>
      <c r="L159" s="227"/>
      <c r="M159" s="227"/>
      <c r="N159" s="227"/>
      <c r="O159" s="227"/>
      <c r="P159" s="227"/>
      <c r="Q159" s="227"/>
      <c r="R159" s="227"/>
      <c r="S159" s="227"/>
      <c r="T159" s="227"/>
      <c r="U159" s="227"/>
      <c r="V159" s="227"/>
      <c r="W159" s="227"/>
      <c r="X159" s="227"/>
      <c r="Y159" s="227"/>
      <c r="Z159" s="227"/>
      <c r="AA159" s="227"/>
      <c r="AB159" s="227"/>
      <c r="AC159" s="227"/>
      <c r="AD159" s="227"/>
      <c r="AE159" s="227"/>
      <c r="AF159" s="227"/>
      <c r="AG159" s="227"/>
      <c r="AH159" s="227"/>
      <c r="AI159" s="227"/>
      <c r="AJ159" s="227"/>
    </row>
    <row r="160" spans="1:36" s="660" customFormat="1" ht="78" x14ac:dyDescent="0.3">
      <c r="A160" s="698" t="s">
        <v>616</v>
      </c>
      <c r="B160" s="699" t="s">
        <v>298</v>
      </c>
      <c r="C160" s="700" t="s">
        <v>242</v>
      </c>
      <c r="D160" s="687" t="s">
        <v>324</v>
      </c>
      <c r="E160" s="688" t="s">
        <v>14</v>
      </c>
      <c r="F160" s="673" t="s">
        <v>11</v>
      </c>
      <c r="G160" s="701"/>
      <c r="H160" s="674">
        <f>H161</f>
        <v>212209</v>
      </c>
      <c r="I160" s="674">
        <f t="shared" si="65"/>
        <v>42400</v>
      </c>
      <c r="J160" s="674">
        <f t="shared" si="65"/>
        <v>42400</v>
      </c>
    </row>
    <row r="161" spans="1:36" s="705" customFormat="1" ht="90" x14ac:dyDescent="0.3">
      <c r="A161" s="995" t="s">
        <v>615</v>
      </c>
      <c r="B161" s="1013" t="s">
        <v>298</v>
      </c>
      <c r="C161" s="1018" t="s">
        <v>242</v>
      </c>
      <c r="D161" s="1088" t="s">
        <v>325</v>
      </c>
      <c r="E161" s="1089" t="s">
        <v>14</v>
      </c>
      <c r="F161" s="1090" t="s">
        <v>11</v>
      </c>
      <c r="G161" s="1094"/>
      <c r="H161" s="1027">
        <f>+H162</f>
        <v>212209</v>
      </c>
      <c r="I161" s="1027">
        <f t="shared" ref="I161:J162" si="66">+I162</f>
        <v>42400</v>
      </c>
      <c r="J161" s="1027">
        <f t="shared" si="66"/>
        <v>42400</v>
      </c>
    </row>
    <row r="162" spans="1:36" s="761" customFormat="1" ht="54" x14ac:dyDescent="0.3">
      <c r="A162" s="754" t="s">
        <v>533</v>
      </c>
      <c r="B162" s="755" t="s">
        <v>298</v>
      </c>
      <c r="C162" s="766" t="s">
        <v>242</v>
      </c>
      <c r="D162" s="773" t="s">
        <v>325</v>
      </c>
      <c r="E162" s="890" t="s">
        <v>242</v>
      </c>
      <c r="F162" s="759" t="s">
        <v>11</v>
      </c>
      <c r="G162" s="755"/>
      <c r="H162" s="760">
        <f>+H163</f>
        <v>212209</v>
      </c>
      <c r="I162" s="760">
        <f t="shared" si="66"/>
        <v>42400</v>
      </c>
      <c r="J162" s="760">
        <f t="shared" si="66"/>
        <v>42400</v>
      </c>
    </row>
    <row r="163" spans="1:36" s="721" customFormat="1" ht="36" x14ac:dyDescent="0.3">
      <c r="A163" s="983" t="s">
        <v>534</v>
      </c>
      <c r="B163" s="1029" t="s">
        <v>298</v>
      </c>
      <c r="C163" s="1034" t="s">
        <v>242</v>
      </c>
      <c r="D163" s="1061" t="s">
        <v>325</v>
      </c>
      <c r="E163" s="1062" t="s">
        <v>242</v>
      </c>
      <c r="F163" s="1063" t="s">
        <v>535</v>
      </c>
      <c r="G163" s="1093"/>
      <c r="H163" s="989">
        <f>H164</f>
        <v>212209</v>
      </c>
      <c r="I163" s="989">
        <f t="shared" ref="I163:J163" si="67">I164</f>
        <v>42400</v>
      </c>
      <c r="J163" s="989">
        <f t="shared" si="67"/>
        <v>42400</v>
      </c>
    </row>
    <row r="164" spans="1:36" s="228" customFormat="1" ht="36" customHeight="1" x14ac:dyDescent="0.3">
      <c r="A164" s="115" t="s">
        <v>295</v>
      </c>
      <c r="B164" s="887" t="s">
        <v>298</v>
      </c>
      <c r="C164" s="888" t="s">
        <v>242</v>
      </c>
      <c r="D164" s="889" t="s">
        <v>325</v>
      </c>
      <c r="E164" s="886" t="s">
        <v>242</v>
      </c>
      <c r="F164" s="581" t="s">
        <v>535</v>
      </c>
      <c r="G164" s="16" t="s">
        <v>296</v>
      </c>
      <c r="H164" s="752">
        <f>прил4!I164</f>
        <v>212209</v>
      </c>
      <c r="I164" s="752">
        <f>прил4!J164</f>
        <v>42400</v>
      </c>
      <c r="J164" s="752">
        <f>прил4!K164</f>
        <v>42400</v>
      </c>
      <c r="K164" s="227"/>
      <c r="L164" s="227"/>
      <c r="M164" s="227"/>
      <c r="N164" s="227"/>
      <c r="O164" s="227"/>
      <c r="P164" s="227"/>
      <c r="Q164" s="227"/>
      <c r="R164" s="227"/>
      <c r="S164" s="227"/>
      <c r="T164" s="227"/>
      <c r="U164" s="227"/>
      <c r="V164" s="227"/>
      <c r="W164" s="227"/>
      <c r="X164" s="227"/>
      <c r="Y164" s="227"/>
      <c r="Z164" s="227"/>
      <c r="AA164" s="227"/>
      <c r="AB164" s="227"/>
      <c r="AC164" s="227"/>
      <c r="AD164" s="227"/>
      <c r="AE164" s="227"/>
      <c r="AF164" s="227"/>
      <c r="AG164" s="227"/>
      <c r="AH164" s="227"/>
      <c r="AI164" s="227"/>
      <c r="AJ164" s="227"/>
    </row>
    <row r="165" spans="1:36" s="228" customFormat="1" x14ac:dyDescent="0.3">
      <c r="A165" s="467" t="s">
        <v>503</v>
      </c>
      <c r="B165" s="457" t="s">
        <v>307</v>
      </c>
      <c r="C165" s="468"/>
      <c r="D165" s="459"/>
      <c r="E165" s="529"/>
      <c r="F165" s="553"/>
      <c r="G165" s="468"/>
      <c r="H165" s="460">
        <f>+H166</f>
        <v>10000</v>
      </c>
      <c r="I165" s="460">
        <f t="shared" ref="I165:J165" si="68">+I166</f>
        <v>1000</v>
      </c>
      <c r="J165" s="460">
        <f t="shared" si="68"/>
        <v>1000</v>
      </c>
      <c r="K165" s="227"/>
      <c r="L165" s="227"/>
      <c r="M165" s="227"/>
      <c r="N165" s="227"/>
      <c r="O165" s="227"/>
      <c r="P165" s="227"/>
      <c r="Q165" s="227"/>
      <c r="R165" s="227"/>
      <c r="S165" s="227"/>
      <c r="T165" s="227"/>
      <c r="U165" s="227"/>
      <c r="V165" s="227"/>
      <c r="W165" s="227"/>
      <c r="X165" s="227"/>
      <c r="Y165" s="227"/>
      <c r="Z165" s="227"/>
      <c r="AA165" s="227"/>
      <c r="AB165" s="227"/>
      <c r="AC165" s="227"/>
      <c r="AD165" s="227"/>
      <c r="AE165" s="227"/>
      <c r="AF165" s="227"/>
      <c r="AG165" s="227"/>
      <c r="AH165" s="227"/>
      <c r="AI165" s="227"/>
      <c r="AJ165" s="227"/>
    </row>
    <row r="166" spans="1:36" s="228" customFormat="1" x14ac:dyDescent="0.3">
      <c r="A166" s="469" t="s">
        <v>306</v>
      </c>
      <c r="B166" s="489" t="s">
        <v>307</v>
      </c>
      <c r="C166" s="484" t="s">
        <v>243</v>
      </c>
      <c r="D166" s="471"/>
      <c r="E166" s="530"/>
      <c r="F166" s="554"/>
      <c r="G166" s="484"/>
      <c r="H166" s="473">
        <f>H167</f>
        <v>10000</v>
      </c>
      <c r="I166" s="473">
        <f t="shared" ref="I166:J167" si="69">I167</f>
        <v>1000</v>
      </c>
      <c r="J166" s="473">
        <f t="shared" si="69"/>
        <v>1000</v>
      </c>
      <c r="K166" s="227"/>
      <c r="L166" s="227"/>
      <c r="M166" s="227"/>
      <c r="N166" s="227"/>
      <c r="O166" s="227"/>
      <c r="P166" s="227"/>
      <c r="Q166" s="227"/>
      <c r="R166" s="227"/>
      <c r="S166" s="227"/>
      <c r="T166" s="227"/>
      <c r="U166" s="227"/>
      <c r="V166" s="227"/>
      <c r="W166" s="227"/>
      <c r="X166" s="227"/>
      <c r="Y166" s="227"/>
      <c r="Z166" s="227"/>
      <c r="AA166" s="227"/>
      <c r="AB166" s="227"/>
      <c r="AC166" s="227"/>
      <c r="AD166" s="227"/>
      <c r="AE166" s="227"/>
      <c r="AF166" s="227"/>
      <c r="AG166" s="227"/>
      <c r="AH166" s="227"/>
      <c r="AI166" s="227"/>
      <c r="AJ166" s="227"/>
    </row>
    <row r="167" spans="1:36" s="660" customFormat="1" ht="78" x14ac:dyDescent="0.3">
      <c r="A167" s="698" t="s">
        <v>542</v>
      </c>
      <c r="B167" s="699" t="s">
        <v>307</v>
      </c>
      <c r="C167" s="700" t="s">
        <v>243</v>
      </c>
      <c r="D167" s="687" t="s">
        <v>504</v>
      </c>
      <c r="E167" s="688" t="s">
        <v>14</v>
      </c>
      <c r="F167" s="673" t="s">
        <v>11</v>
      </c>
      <c r="G167" s="701"/>
      <c r="H167" s="674">
        <f>H168</f>
        <v>10000</v>
      </c>
      <c r="I167" s="674">
        <f t="shared" si="69"/>
        <v>1000</v>
      </c>
      <c r="J167" s="674">
        <f t="shared" si="69"/>
        <v>1000</v>
      </c>
    </row>
    <row r="168" spans="1:36" s="705" customFormat="1" ht="126" x14ac:dyDescent="0.3">
      <c r="A168" s="995" t="s">
        <v>543</v>
      </c>
      <c r="B168" s="1013" t="s">
        <v>307</v>
      </c>
      <c r="C168" s="1018" t="s">
        <v>243</v>
      </c>
      <c r="D168" s="1088" t="s">
        <v>505</v>
      </c>
      <c r="E168" s="1089" t="s">
        <v>14</v>
      </c>
      <c r="F168" s="1090" t="s">
        <v>11</v>
      </c>
      <c r="G168" s="1094"/>
      <c r="H168" s="1027">
        <f>+H169</f>
        <v>10000</v>
      </c>
      <c r="I168" s="1027">
        <f t="shared" ref="I168:J169" si="70">+I169</f>
        <v>1000</v>
      </c>
      <c r="J168" s="1027">
        <f t="shared" si="70"/>
        <v>1000</v>
      </c>
    </row>
    <row r="169" spans="1:36" s="761" customFormat="1" ht="36" x14ac:dyDescent="0.3">
      <c r="A169" s="754" t="s">
        <v>506</v>
      </c>
      <c r="B169" s="755" t="s">
        <v>307</v>
      </c>
      <c r="C169" s="756" t="s">
        <v>243</v>
      </c>
      <c r="D169" s="757" t="s">
        <v>505</v>
      </c>
      <c r="E169" s="758" t="s">
        <v>242</v>
      </c>
      <c r="F169" s="759" t="s">
        <v>11</v>
      </c>
      <c r="G169" s="755"/>
      <c r="H169" s="760">
        <f>+H170</f>
        <v>10000</v>
      </c>
      <c r="I169" s="760">
        <f t="shared" si="70"/>
        <v>1000</v>
      </c>
      <c r="J169" s="760">
        <f t="shared" si="70"/>
        <v>1000</v>
      </c>
    </row>
    <row r="170" spans="1:36" s="721" customFormat="1" ht="54" x14ac:dyDescent="0.3">
      <c r="A170" s="983" t="s">
        <v>507</v>
      </c>
      <c r="B170" s="1093" t="s">
        <v>307</v>
      </c>
      <c r="C170" s="1095" t="s">
        <v>243</v>
      </c>
      <c r="D170" s="1061" t="s">
        <v>505</v>
      </c>
      <c r="E170" s="1062" t="s">
        <v>242</v>
      </c>
      <c r="F170" s="1063" t="s">
        <v>19</v>
      </c>
      <c r="G170" s="1093"/>
      <c r="H170" s="989">
        <f>H171</f>
        <v>10000</v>
      </c>
      <c r="I170" s="989">
        <f t="shared" ref="I170:J170" si="71">I171</f>
        <v>1000</v>
      </c>
      <c r="J170" s="989">
        <f t="shared" si="71"/>
        <v>1000</v>
      </c>
    </row>
    <row r="171" spans="1:36" s="228" customFormat="1" ht="36" customHeight="1" x14ac:dyDescent="0.3">
      <c r="A171" s="115" t="s">
        <v>152</v>
      </c>
      <c r="B171" s="503" t="s">
        <v>307</v>
      </c>
      <c r="C171" s="504" t="s">
        <v>243</v>
      </c>
      <c r="D171" s="579" t="s">
        <v>505</v>
      </c>
      <c r="E171" s="580" t="s">
        <v>242</v>
      </c>
      <c r="F171" s="581" t="s">
        <v>19</v>
      </c>
      <c r="G171" s="16" t="s">
        <v>251</v>
      </c>
      <c r="H171" s="752">
        <f>прил4!I171</f>
        <v>10000</v>
      </c>
      <c r="I171" s="752">
        <f>прил4!J171</f>
        <v>1000</v>
      </c>
      <c r="J171" s="752">
        <f>прил4!K171</f>
        <v>1000</v>
      </c>
      <c r="K171" s="227"/>
      <c r="L171" s="227"/>
      <c r="M171" s="227"/>
      <c r="N171" s="227"/>
      <c r="O171" s="227"/>
      <c r="P171" s="227"/>
      <c r="Q171" s="227"/>
      <c r="R171" s="227"/>
      <c r="S171" s="227"/>
      <c r="T171" s="227"/>
      <c r="U171" s="227"/>
      <c r="V171" s="227"/>
      <c r="W171" s="227"/>
      <c r="X171" s="227"/>
      <c r="Y171" s="227"/>
      <c r="Z171" s="227"/>
      <c r="AA171" s="227"/>
      <c r="AB171" s="227"/>
      <c r="AC171" s="227"/>
      <c r="AD171" s="227"/>
      <c r="AE171" s="227"/>
      <c r="AF171" s="227"/>
      <c r="AG171" s="227"/>
      <c r="AH171" s="227"/>
      <c r="AI171" s="227"/>
      <c r="AJ171" s="227"/>
    </row>
    <row r="172" spans="1:36" customFormat="1" hidden="1" x14ac:dyDescent="0.3">
      <c r="A172" s="12"/>
      <c r="B172" s="17"/>
      <c r="C172" s="365"/>
      <c r="D172" s="366"/>
      <c r="E172" s="365"/>
      <c r="F172" s="563"/>
      <c r="G172" s="17"/>
      <c r="H172" s="63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</row>
    <row r="173" spans="1:36" customFormat="1" hidden="1" x14ac:dyDescent="0.3">
      <c r="A173" s="12"/>
      <c r="B173" s="17"/>
      <c r="C173" s="365"/>
      <c r="D173" s="366"/>
      <c r="E173" s="365"/>
      <c r="F173" s="563"/>
      <c r="G173" s="17"/>
      <c r="H173" s="63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</row>
    <row r="174" spans="1:36" ht="34.799999999999997" x14ac:dyDescent="0.3">
      <c r="A174" s="467" t="s">
        <v>659</v>
      </c>
      <c r="B174" s="457" t="s">
        <v>277</v>
      </c>
      <c r="C174" s="468"/>
      <c r="D174" s="459"/>
      <c r="E174" s="529"/>
      <c r="F174" s="553"/>
      <c r="G174" s="468"/>
      <c r="H174" s="460">
        <f>+H175</f>
        <v>519500</v>
      </c>
      <c r="I174" s="460">
        <f t="shared" ref="I174:J174" si="72">+I175</f>
        <v>399700</v>
      </c>
      <c r="J174" s="460">
        <f t="shared" si="72"/>
        <v>393400</v>
      </c>
    </row>
    <row r="175" spans="1:36" ht="17.399999999999999" x14ac:dyDescent="0.3">
      <c r="A175" s="469" t="s">
        <v>660</v>
      </c>
      <c r="B175" s="489" t="s">
        <v>277</v>
      </c>
      <c r="C175" s="484" t="s">
        <v>271</v>
      </c>
      <c r="D175" s="471"/>
      <c r="E175" s="530"/>
      <c r="F175" s="554"/>
      <c r="G175" s="484"/>
      <c r="H175" s="473">
        <f>H176</f>
        <v>519500</v>
      </c>
      <c r="I175" s="473">
        <f t="shared" ref="I175:J176" si="73">I176</f>
        <v>399700</v>
      </c>
      <c r="J175" s="473">
        <f t="shared" si="73"/>
        <v>393400</v>
      </c>
    </row>
    <row r="176" spans="1:36" ht="52.2" x14ac:dyDescent="0.3">
      <c r="A176" s="691" t="s">
        <v>610</v>
      </c>
      <c r="B176" s="699" t="s">
        <v>277</v>
      </c>
      <c r="C176" s="700" t="s">
        <v>271</v>
      </c>
      <c r="D176" s="687" t="s">
        <v>313</v>
      </c>
      <c r="E176" s="688" t="s">
        <v>14</v>
      </c>
      <c r="F176" s="673" t="s">
        <v>11</v>
      </c>
      <c r="G176" s="701"/>
      <c r="H176" s="674">
        <f>H177</f>
        <v>519500</v>
      </c>
      <c r="I176" s="674">
        <f t="shared" si="73"/>
        <v>399700</v>
      </c>
      <c r="J176" s="674">
        <f t="shared" si="73"/>
        <v>393400</v>
      </c>
    </row>
    <row r="177" spans="1:10" ht="90" x14ac:dyDescent="0.3">
      <c r="A177" s="1012" t="s">
        <v>590</v>
      </c>
      <c r="B177" s="1013" t="s">
        <v>277</v>
      </c>
      <c r="C177" s="1018" t="s">
        <v>271</v>
      </c>
      <c r="D177" s="1088" t="s">
        <v>315</v>
      </c>
      <c r="E177" s="1089" t="s">
        <v>14</v>
      </c>
      <c r="F177" s="1090" t="s">
        <v>11</v>
      </c>
      <c r="G177" s="1094"/>
      <c r="H177" s="1027">
        <f>+H178</f>
        <v>519500</v>
      </c>
      <c r="I177" s="1027">
        <f t="shared" ref="I177:J178" si="74">+I178</f>
        <v>399700</v>
      </c>
      <c r="J177" s="1027">
        <f t="shared" si="74"/>
        <v>393400</v>
      </c>
    </row>
    <row r="178" spans="1:10" ht="36" x14ac:dyDescent="0.3">
      <c r="A178" s="762" t="s">
        <v>449</v>
      </c>
      <c r="B178" s="755" t="s">
        <v>277</v>
      </c>
      <c r="C178" s="756" t="s">
        <v>271</v>
      </c>
      <c r="D178" s="757" t="s">
        <v>315</v>
      </c>
      <c r="E178" s="758" t="s">
        <v>242</v>
      </c>
      <c r="F178" s="759" t="s">
        <v>11</v>
      </c>
      <c r="G178" s="755"/>
      <c r="H178" s="760">
        <f>+H179</f>
        <v>519500</v>
      </c>
      <c r="I178" s="760">
        <f t="shared" si="74"/>
        <v>399700</v>
      </c>
      <c r="J178" s="760">
        <f t="shared" si="74"/>
        <v>393400</v>
      </c>
    </row>
    <row r="179" spans="1:10" ht="36" x14ac:dyDescent="0.3">
      <c r="A179" s="983" t="s">
        <v>661</v>
      </c>
      <c r="B179" s="1093" t="s">
        <v>277</v>
      </c>
      <c r="C179" s="1095" t="s">
        <v>271</v>
      </c>
      <c r="D179" s="1061" t="s">
        <v>315</v>
      </c>
      <c r="E179" s="1062" t="s">
        <v>242</v>
      </c>
      <c r="F179" s="1063" t="s">
        <v>663</v>
      </c>
      <c r="G179" s="1093"/>
      <c r="H179" s="989">
        <f>H180</f>
        <v>519500</v>
      </c>
      <c r="I179" s="989">
        <f t="shared" ref="I179:J179" si="75">I180</f>
        <v>399700</v>
      </c>
      <c r="J179" s="989">
        <f t="shared" si="75"/>
        <v>393400</v>
      </c>
    </row>
    <row r="180" spans="1:10" x14ac:dyDescent="0.3">
      <c r="A180" s="115" t="s">
        <v>255</v>
      </c>
      <c r="B180" s="503" t="s">
        <v>665</v>
      </c>
      <c r="C180" s="504" t="s">
        <v>271</v>
      </c>
      <c r="D180" s="579" t="s">
        <v>315</v>
      </c>
      <c r="E180" s="580" t="s">
        <v>242</v>
      </c>
      <c r="F180" s="581" t="s">
        <v>663</v>
      </c>
      <c r="G180" s="16" t="s">
        <v>256</v>
      </c>
      <c r="H180" s="752">
        <f>прил4!I178</f>
        <v>519500</v>
      </c>
      <c r="I180" s="752">
        <f>прил4!J178</f>
        <v>399700</v>
      </c>
      <c r="J180" s="752">
        <f>прил4!K178</f>
        <v>393400</v>
      </c>
    </row>
    <row r="181" spans="1:10" x14ac:dyDescent="0.3">
      <c r="B181" s="17"/>
      <c r="C181" s="365"/>
      <c r="E181" s="365"/>
      <c r="F181" s="563"/>
      <c r="G181" s="17"/>
      <c r="H181" s="631"/>
    </row>
    <row r="182" spans="1:10" x14ac:dyDescent="0.3">
      <c r="B182" s="17"/>
      <c r="C182" s="365"/>
      <c r="E182" s="365"/>
      <c r="F182" s="563"/>
      <c r="G182" s="17"/>
      <c r="H182" s="631"/>
    </row>
    <row r="183" spans="1:10" x14ac:dyDescent="0.3">
      <c r="B183" s="17"/>
      <c r="C183" s="365"/>
      <c r="E183" s="365"/>
      <c r="F183" s="563"/>
      <c r="G183" s="17"/>
      <c r="H183" s="631"/>
    </row>
    <row r="184" spans="1:10" x14ac:dyDescent="0.3">
      <c r="B184" s="17"/>
      <c r="C184" s="365"/>
      <c r="E184" s="365"/>
      <c r="F184" s="563"/>
      <c r="G184" s="17"/>
      <c r="H184" s="631"/>
    </row>
    <row r="185" spans="1:10" x14ac:dyDescent="0.3">
      <c r="B185" s="17"/>
      <c r="C185" s="365"/>
      <c r="E185" s="365"/>
      <c r="F185" s="563"/>
      <c r="G185" s="17"/>
      <c r="H185" s="631"/>
    </row>
    <row r="186" spans="1:10" x14ac:dyDescent="0.3">
      <c r="B186" s="17"/>
      <c r="C186" s="365"/>
      <c r="E186" s="365"/>
      <c r="F186" s="563"/>
      <c r="G186" s="17"/>
      <c r="H186" s="631"/>
    </row>
    <row r="187" spans="1:10" x14ac:dyDescent="0.3">
      <c r="B187" s="17"/>
      <c r="C187" s="365"/>
      <c r="E187" s="365"/>
      <c r="F187" s="563"/>
      <c r="G187" s="17"/>
      <c r="H187" s="631"/>
    </row>
    <row r="188" spans="1:10" x14ac:dyDescent="0.3">
      <c r="B188" s="17"/>
      <c r="C188" s="365"/>
      <c r="E188" s="365"/>
      <c r="F188" s="563"/>
      <c r="G188" s="17"/>
      <c r="H188" s="631"/>
    </row>
    <row r="189" spans="1:10" x14ac:dyDescent="0.3">
      <c r="B189" s="17"/>
      <c r="C189" s="365"/>
      <c r="E189" s="365"/>
      <c r="F189" s="563"/>
      <c r="G189" s="17"/>
      <c r="H189" s="631"/>
    </row>
    <row r="190" spans="1:10" x14ac:dyDescent="0.3">
      <c r="B190" s="17"/>
      <c r="C190" s="365"/>
      <c r="E190" s="365"/>
      <c r="F190" s="563"/>
      <c r="G190" s="17"/>
      <c r="H190" s="631"/>
    </row>
    <row r="191" spans="1:10" x14ac:dyDescent="0.3">
      <c r="B191" s="17"/>
      <c r="C191" s="365"/>
      <c r="E191" s="365"/>
      <c r="F191" s="563"/>
      <c r="G191" s="17"/>
      <c r="H191" s="631"/>
    </row>
    <row r="192" spans="1:10" x14ac:dyDescent="0.3">
      <c r="B192" s="17"/>
      <c r="C192" s="365"/>
      <c r="E192" s="365"/>
      <c r="F192" s="563"/>
      <c r="G192" s="17"/>
      <c r="H192" s="631"/>
    </row>
    <row r="193" spans="1:36" s="228" customFormat="1" x14ac:dyDescent="0.3">
      <c r="A193" s="12"/>
      <c r="B193" s="17"/>
      <c r="C193" s="365"/>
      <c r="D193" s="366"/>
      <c r="E193" s="366"/>
      <c r="F193" s="366"/>
      <c r="G193" s="17"/>
      <c r="H193" s="631"/>
      <c r="I193" s="227"/>
      <c r="J193" s="227"/>
      <c r="K193" s="227"/>
      <c r="L193" s="227"/>
      <c r="M193" s="227"/>
      <c r="N193" s="227"/>
      <c r="O193" s="227"/>
      <c r="P193" s="227"/>
      <c r="Q193" s="227"/>
      <c r="R193" s="227"/>
      <c r="S193" s="227"/>
      <c r="T193" s="227"/>
      <c r="U193" s="227"/>
      <c r="V193" s="227"/>
      <c r="W193" s="227"/>
      <c r="X193" s="227"/>
      <c r="Y193" s="227"/>
      <c r="Z193" s="227"/>
      <c r="AA193" s="227"/>
      <c r="AB193" s="227"/>
      <c r="AC193" s="227"/>
      <c r="AD193" s="227"/>
      <c r="AE193" s="227"/>
      <c r="AF193" s="227"/>
      <c r="AG193" s="227"/>
      <c r="AH193" s="227"/>
      <c r="AI193" s="227"/>
      <c r="AJ193" s="227"/>
    </row>
    <row r="194" spans="1:36" s="228" customFormat="1" x14ac:dyDescent="0.3">
      <c r="A194" s="12"/>
      <c r="B194" s="17"/>
      <c r="C194" s="365"/>
      <c r="D194" s="366"/>
      <c r="E194" s="366"/>
      <c r="F194" s="366"/>
      <c r="G194" s="17"/>
      <c r="H194" s="631"/>
      <c r="I194" s="227"/>
      <c r="J194" s="227"/>
      <c r="K194" s="227"/>
      <c r="L194" s="227"/>
      <c r="M194" s="227"/>
      <c r="N194" s="227"/>
      <c r="O194" s="227"/>
      <c r="P194" s="227"/>
      <c r="Q194" s="227"/>
      <c r="R194" s="227"/>
      <c r="S194" s="227"/>
      <c r="T194" s="227"/>
      <c r="U194" s="227"/>
      <c r="V194" s="227"/>
      <c r="W194" s="227"/>
      <c r="X194" s="227"/>
      <c r="Y194" s="227"/>
      <c r="Z194" s="227"/>
      <c r="AA194" s="227"/>
      <c r="AB194" s="227"/>
      <c r="AC194" s="227"/>
      <c r="AD194" s="227"/>
      <c r="AE194" s="227"/>
      <c r="AF194" s="227"/>
      <c r="AG194" s="227"/>
      <c r="AH194" s="227"/>
      <c r="AI194" s="227"/>
      <c r="AJ194" s="227"/>
    </row>
    <row r="195" spans="1:36" s="228" customFormat="1" x14ac:dyDescent="0.3">
      <c r="A195" s="12"/>
      <c r="B195" s="17"/>
      <c r="C195" s="365"/>
      <c r="D195" s="366"/>
      <c r="E195" s="366"/>
      <c r="F195" s="366"/>
      <c r="G195" s="17"/>
      <c r="H195" s="631"/>
      <c r="I195" s="227"/>
      <c r="J195" s="227"/>
      <c r="K195" s="227"/>
      <c r="L195" s="227"/>
      <c r="M195" s="227"/>
      <c r="N195" s="227"/>
      <c r="O195" s="227"/>
      <c r="P195" s="227"/>
      <c r="Q195" s="227"/>
      <c r="R195" s="227"/>
      <c r="S195" s="227"/>
      <c r="T195" s="227"/>
      <c r="U195" s="227"/>
      <c r="V195" s="227"/>
      <c r="W195" s="227"/>
      <c r="X195" s="227"/>
      <c r="Y195" s="227"/>
      <c r="Z195" s="227"/>
      <c r="AA195" s="227"/>
      <c r="AB195" s="227"/>
      <c r="AC195" s="227"/>
      <c r="AD195" s="227"/>
      <c r="AE195" s="227"/>
      <c r="AF195" s="227"/>
      <c r="AG195" s="227"/>
      <c r="AH195" s="227"/>
      <c r="AI195" s="227"/>
      <c r="AJ195" s="227"/>
    </row>
    <row r="196" spans="1:36" s="228" customFormat="1" x14ac:dyDescent="0.3">
      <c r="A196" s="12"/>
      <c r="B196" s="17"/>
      <c r="C196" s="365"/>
      <c r="D196" s="366"/>
      <c r="E196" s="366"/>
      <c r="F196" s="366"/>
      <c r="G196" s="17"/>
      <c r="H196" s="631"/>
      <c r="I196" s="227"/>
      <c r="J196" s="227"/>
      <c r="K196" s="227"/>
      <c r="L196" s="227"/>
      <c r="M196" s="227"/>
      <c r="N196" s="227"/>
      <c r="O196" s="227"/>
      <c r="P196" s="227"/>
      <c r="Q196" s="227"/>
      <c r="R196" s="227"/>
      <c r="S196" s="227"/>
      <c r="T196" s="227"/>
      <c r="U196" s="227"/>
      <c r="V196" s="227"/>
      <c r="W196" s="227"/>
      <c r="X196" s="227"/>
      <c r="Y196" s="227"/>
      <c r="Z196" s="227"/>
      <c r="AA196" s="227"/>
      <c r="AB196" s="227"/>
      <c r="AC196" s="227"/>
      <c r="AD196" s="227"/>
      <c r="AE196" s="227"/>
      <c r="AF196" s="227"/>
      <c r="AG196" s="227"/>
      <c r="AH196" s="227"/>
      <c r="AI196" s="227"/>
      <c r="AJ196" s="227"/>
    </row>
    <row r="197" spans="1:36" s="228" customFormat="1" x14ac:dyDescent="0.3">
      <c r="A197" s="12"/>
      <c r="B197" s="17"/>
      <c r="C197" s="365"/>
      <c r="D197" s="366"/>
      <c r="E197" s="366"/>
      <c r="F197" s="366"/>
      <c r="G197" s="17"/>
      <c r="H197" s="631"/>
      <c r="I197" s="227"/>
      <c r="J197" s="227"/>
      <c r="K197" s="227"/>
      <c r="L197" s="227"/>
      <c r="M197" s="227"/>
      <c r="N197" s="227"/>
      <c r="O197" s="227"/>
      <c r="P197" s="227"/>
      <c r="Q197" s="227"/>
      <c r="R197" s="227"/>
      <c r="S197" s="227"/>
      <c r="T197" s="227"/>
      <c r="U197" s="227"/>
      <c r="V197" s="227"/>
      <c r="W197" s="227"/>
      <c r="X197" s="227"/>
      <c r="Y197" s="227"/>
      <c r="Z197" s="227"/>
      <c r="AA197" s="227"/>
      <c r="AB197" s="227"/>
      <c r="AC197" s="227"/>
      <c r="AD197" s="227"/>
      <c r="AE197" s="227"/>
      <c r="AF197" s="227"/>
      <c r="AG197" s="227"/>
      <c r="AH197" s="227"/>
      <c r="AI197" s="227"/>
      <c r="AJ197" s="227"/>
    </row>
    <row r="198" spans="1:36" s="228" customFormat="1" x14ac:dyDescent="0.3">
      <c r="A198" s="12"/>
      <c r="B198" s="17"/>
      <c r="C198" s="365"/>
      <c r="D198" s="366"/>
      <c r="E198" s="366"/>
      <c r="F198" s="366"/>
      <c r="G198" s="17"/>
      <c r="H198" s="631"/>
      <c r="I198" s="227"/>
      <c r="J198" s="227"/>
      <c r="K198" s="227"/>
      <c r="L198" s="227"/>
      <c r="M198" s="227"/>
      <c r="N198" s="227"/>
      <c r="O198" s="227"/>
      <c r="P198" s="227"/>
      <c r="Q198" s="227"/>
      <c r="R198" s="227"/>
      <c r="S198" s="227"/>
      <c r="T198" s="227"/>
      <c r="U198" s="227"/>
      <c r="V198" s="227"/>
      <c r="W198" s="227"/>
      <c r="X198" s="227"/>
      <c r="Y198" s="227"/>
      <c r="Z198" s="227"/>
      <c r="AA198" s="227"/>
      <c r="AB198" s="227"/>
      <c r="AC198" s="227"/>
      <c r="AD198" s="227"/>
      <c r="AE198" s="227"/>
      <c r="AF198" s="227"/>
      <c r="AG198" s="227"/>
      <c r="AH198" s="227"/>
      <c r="AI198" s="227"/>
      <c r="AJ198" s="227"/>
    </row>
    <row r="199" spans="1:36" s="228" customFormat="1" x14ac:dyDescent="0.3">
      <c r="A199" s="12"/>
      <c r="B199" s="17"/>
      <c r="C199" s="365"/>
      <c r="D199" s="366"/>
      <c r="E199" s="366"/>
      <c r="F199" s="366"/>
      <c r="G199" s="17"/>
      <c r="H199" s="631"/>
      <c r="I199" s="227"/>
      <c r="J199" s="227"/>
      <c r="K199" s="227"/>
      <c r="L199" s="227"/>
      <c r="M199" s="227"/>
      <c r="N199" s="227"/>
      <c r="O199" s="227"/>
      <c r="P199" s="227"/>
      <c r="Q199" s="227"/>
      <c r="R199" s="227"/>
      <c r="S199" s="227"/>
      <c r="T199" s="227"/>
      <c r="U199" s="227"/>
      <c r="V199" s="227"/>
      <c r="W199" s="227"/>
      <c r="X199" s="227"/>
      <c r="Y199" s="227"/>
      <c r="Z199" s="227"/>
      <c r="AA199" s="227"/>
      <c r="AB199" s="227"/>
      <c r="AC199" s="227"/>
      <c r="AD199" s="227"/>
      <c r="AE199" s="227"/>
      <c r="AF199" s="227"/>
      <c r="AG199" s="227"/>
      <c r="AH199" s="227"/>
      <c r="AI199" s="227"/>
      <c r="AJ199" s="227"/>
    </row>
    <row r="200" spans="1:36" s="228" customFormat="1" x14ac:dyDescent="0.3">
      <c r="A200" s="12"/>
      <c r="B200" s="17"/>
      <c r="C200" s="365"/>
      <c r="D200" s="366"/>
      <c r="E200" s="366"/>
      <c r="F200" s="366"/>
      <c r="G200" s="17"/>
      <c r="H200" s="631"/>
      <c r="I200" s="227"/>
      <c r="J200" s="227"/>
      <c r="K200" s="227"/>
      <c r="L200" s="227"/>
      <c r="M200" s="227"/>
      <c r="N200" s="227"/>
      <c r="O200" s="227"/>
      <c r="P200" s="227"/>
      <c r="Q200" s="227"/>
      <c r="R200" s="227"/>
      <c r="S200" s="227"/>
      <c r="T200" s="227"/>
      <c r="U200" s="227"/>
      <c r="V200" s="227"/>
      <c r="W200" s="227"/>
      <c r="X200" s="227"/>
      <c r="Y200" s="227"/>
      <c r="Z200" s="227"/>
      <c r="AA200" s="227"/>
      <c r="AB200" s="227"/>
      <c r="AC200" s="227"/>
      <c r="AD200" s="227"/>
      <c r="AE200" s="227"/>
      <c r="AF200" s="227"/>
      <c r="AG200" s="227"/>
      <c r="AH200" s="227"/>
      <c r="AI200" s="227"/>
      <c r="AJ200" s="227"/>
    </row>
    <row r="201" spans="1:36" s="228" customFormat="1" x14ac:dyDescent="0.3">
      <c r="A201" s="12"/>
      <c r="B201" s="17"/>
      <c r="C201" s="365"/>
      <c r="D201" s="366"/>
      <c r="E201" s="366"/>
      <c r="F201" s="366"/>
      <c r="G201" s="17"/>
      <c r="H201" s="631"/>
      <c r="I201" s="227"/>
      <c r="J201" s="227"/>
      <c r="K201" s="227"/>
      <c r="L201" s="227"/>
      <c r="M201" s="227"/>
      <c r="N201" s="227"/>
      <c r="O201" s="227"/>
      <c r="P201" s="227"/>
      <c r="Q201" s="227"/>
      <c r="R201" s="227"/>
      <c r="S201" s="227"/>
      <c r="T201" s="227"/>
      <c r="U201" s="227"/>
      <c r="V201" s="227"/>
      <c r="W201" s="227"/>
      <c r="X201" s="227"/>
      <c r="Y201" s="227"/>
      <c r="Z201" s="227"/>
      <c r="AA201" s="227"/>
      <c r="AB201" s="227"/>
      <c r="AC201" s="227"/>
      <c r="AD201" s="227"/>
      <c r="AE201" s="227"/>
      <c r="AF201" s="227"/>
      <c r="AG201" s="227"/>
      <c r="AH201" s="227"/>
      <c r="AI201" s="227"/>
      <c r="AJ201" s="227"/>
    </row>
    <row r="202" spans="1:36" s="228" customFormat="1" x14ac:dyDescent="0.3">
      <c r="A202" s="12"/>
      <c r="B202" s="17"/>
      <c r="C202" s="365"/>
      <c r="D202" s="366"/>
      <c r="E202" s="366"/>
      <c r="F202" s="366"/>
      <c r="G202" s="17"/>
      <c r="H202" s="631"/>
      <c r="I202" s="227"/>
      <c r="J202" s="227"/>
      <c r="K202" s="227"/>
      <c r="L202" s="227"/>
      <c r="M202" s="227"/>
      <c r="N202" s="227"/>
      <c r="O202" s="227"/>
      <c r="P202" s="227"/>
      <c r="Q202" s="227"/>
      <c r="R202" s="227"/>
      <c r="S202" s="227"/>
      <c r="T202" s="227"/>
      <c r="U202" s="227"/>
      <c r="V202" s="227"/>
      <c r="W202" s="227"/>
      <c r="X202" s="227"/>
      <c r="Y202" s="227"/>
      <c r="Z202" s="227"/>
      <c r="AA202" s="227"/>
      <c r="AB202" s="227"/>
      <c r="AC202" s="227"/>
      <c r="AD202" s="227"/>
      <c r="AE202" s="227"/>
      <c r="AF202" s="227"/>
      <c r="AG202" s="227"/>
      <c r="AH202" s="227"/>
      <c r="AI202" s="227"/>
      <c r="AJ202" s="227"/>
    </row>
    <row r="203" spans="1:36" s="228" customFormat="1" x14ac:dyDescent="0.3">
      <c r="A203" s="12"/>
      <c r="B203" s="17"/>
      <c r="C203" s="365"/>
      <c r="D203" s="366"/>
      <c r="E203" s="366"/>
      <c r="F203" s="366"/>
      <c r="G203" s="17"/>
      <c r="H203" s="631"/>
      <c r="I203" s="227"/>
      <c r="J203" s="227"/>
      <c r="K203" s="227"/>
      <c r="L203" s="227"/>
      <c r="M203" s="227"/>
      <c r="N203" s="227"/>
      <c r="O203" s="227"/>
      <c r="P203" s="227"/>
      <c r="Q203" s="227"/>
      <c r="R203" s="227"/>
      <c r="S203" s="227"/>
      <c r="T203" s="227"/>
      <c r="U203" s="227"/>
      <c r="V203" s="227"/>
      <c r="W203" s="227"/>
      <c r="X203" s="227"/>
      <c r="Y203" s="227"/>
      <c r="Z203" s="227"/>
      <c r="AA203" s="227"/>
      <c r="AB203" s="227"/>
      <c r="AC203" s="227"/>
      <c r="AD203" s="227"/>
      <c r="AE203" s="227"/>
      <c r="AF203" s="227"/>
      <c r="AG203" s="227"/>
      <c r="AH203" s="227"/>
      <c r="AI203" s="227"/>
      <c r="AJ203" s="227"/>
    </row>
    <row r="204" spans="1:36" s="228" customFormat="1" x14ac:dyDescent="0.3">
      <c r="A204" s="12"/>
      <c r="B204" s="17"/>
      <c r="C204" s="365"/>
      <c r="D204" s="366"/>
      <c r="E204" s="366"/>
      <c r="F204" s="366"/>
      <c r="G204" s="17"/>
      <c r="H204" s="631"/>
      <c r="I204" s="227"/>
      <c r="J204" s="227"/>
      <c r="K204" s="227"/>
      <c r="L204" s="227"/>
      <c r="M204" s="227"/>
      <c r="N204" s="227"/>
      <c r="O204" s="227"/>
      <c r="P204" s="227"/>
      <c r="Q204" s="227"/>
      <c r="R204" s="227"/>
      <c r="S204" s="227"/>
      <c r="T204" s="227"/>
      <c r="U204" s="227"/>
      <c r="V204" s="227"/>
      <c r="W204" s="227"/>
      <c r="X204" s="227"/>
      <c r="Y204" s="227"/>
      <c r="Z204" s="227"/>
      <c r="AA204" s="227"/>
      <c r="AB204" s="227"/>
      <c r="AC204" s="227"/>
      <c r="AD204" s="227"/>
      <c r="AE204" s="227"/>
      <c r="AF204" s="227"/>
      <c r="AG204" s="227"/>
      <c r="AH204" s="227"/>
      <c r="AI204" s="227"/>
      <c r="AJ204" s="227"/>
    </row>
    <row r="205" spans="1:36" s="228" customFormat="1" x14ac:dyDescent="0.3">
      <c r="A205" s="12"/>
      <c r="B205" s="17"/>
      <c r="C205" s="365"/>
      <c r="D205" s="366"/>
      <c r="E205" s="366"/>
      <c r="F205" s="366"/>
      <c r="G205" s="17"/>
      <c r="H205" s="631"/>
      <c r="I205" s="227"/>
      <c r="J205" s="227"/>
      <c r="K205" s="227"/>
      <c r="L205" s="227"/>
      <c r="M205" s="227"/>
      <c r="N205" s="227"/>
      <c r="O205" s="227"/>
      <c r="P205" s="227"/>
      <c r="Q205" s="227"/>
      <c r="R205" s="227"/>
      <c r="S205" s="227"/>
      <c r="T205" s="227"/>
      <c r="U205" s="227"/>
      <c r="V205" s="227"/>
      <c r="W205" s="227"/>
      <c r="X205" s="227"/>
      <c r="Y205" s="227"/>
      <c r="Z205" s="227"/>
      <c r="AA205" s="227"/>
      <c r="AB205" s="227"/>
      <c r="AC205" s="227"/>
      <c r="AD205" s="227"/>
      <c r="AE205" s="227"/>
      <c r="AF205" s="227"/>
      <c r="AG205" s="227"/>
      <c r="AH205" s="227"/>
      <c r="AI205" s="227"/>
      <c r="AJ205" s="227"/>
    </row>
    <row r="206" spans="1:36" s="228" customFormat="1" x14ac:dyDescent="0.3">
      <c r="A206" s="12"/>
      <c r="B206" s="17"/>
      <c r="C206" s="365"/>
      <c r="D206" s="366"/>
      <c r="E206" s="366"/>
      <c r="F206" s="366"/>
      <c r="G206" s="17"/>
      <c r="H206" s="631"/>
      <c r="I206" s="227"/>
      <c r="J206" s="227"/>
      <c r="K206" s="227"/>
      <c r="L206" s="227"/>
      <c r="M206" s="227"/>
      <c r="N206" s="227"/>
      <c r="O206" s="227"/>
      <c r="P206" s="227"/>
      <c r="Q206" s="227"/>
      <c r="R206" s="227"/>
      <c r="S206" s="227"/>
      <c r="T206" s="227"/>
      <c r="U206" s="227"/>
      <c r="V206" s="227"/>
      <c r="W206" s="227"/>
      <c r="X206" s="227"/>
      <c r="Y206" s="227"/>
      <c r="Z206" s="227"/>
      <c r="AA206" s="227"/>
      <c r="AB206" s="227"/>
      <c r="AC206" s="227"/>
      <c r="AD206" s="227"/>
      <c r="AE206" s="227"/>
      <c r="AF206" s="227"/>
      <c r="AG206" s="227"/>
      <c r="AH206" s="227"/>
      <c r="AI206" s="227"/>
      <c r="AJ206" s="227"/>
    </row>
    <row r="207" spans="1:36" s="228" customFormat="1" x14ac:dyDescent="0.3">
      <c r="A207" s="12"/>
      <c r="B207" s="17"/>
      <c r="C207" s="365"/>
      <c r="D207" s="366"/>
      <c r="E207" s="366"/>
      <c r="F207" s="366"/>
      <c r="G207" s="17"/>
      <c r="H207" s="631"/>
      <c r="I207" s="227"/>
      <c r="J207" s="227"/>
      <c r="K207" s="227"/>
      <c r="L207" s="227"/>
      <c r="M207" s="227"/>
      <c r="N207" s="227"/>
      <c r="O207" s="227"/>
      <c r="P207" s="227"/>
      <c r="Q207" s="227"/>
      <c r="R207" s="227"/>
      <c r="S207" s="227"/>
      <c r="T207" s="227"/>
      <c r="U207" s="227"/>
      <c r="V207" s="227"/>
      <c r="W207" s="227"/>
      <c r="X207" s="227"/>
      <c r="Y207" s="227"/>
      <c r="Z207" s="227"/>
      <c r="AA207" s="227"/>
      <c r="AB207" s="227"/>
      <c r="AC207" s="227"/>
      <c r="AD207" s="227"/>
      <c r="AE207" s="227"/>
      <c r="AF207" s="227"/>
      <c r="AG207" s="227"/>
      <c r="AH207" s="227"/>
      <c r="AI207" s="227"/>
      <c r="AJ207" s="227"/>
    </row>
  </sheetData>
  <autoFilter ref="A9:H173" xr:uid="{00000000-0009-0000-0000-000004000000}">
    <filterColumn colId="7">
      <filters>
        <filter val="1 000,00"/>
        <filter val="10 000,00"/>
        <filter val="11 500,00"/>
        <filter val="112 126,00"/>
        <filter val="2 496 610,00"/>
        <filter val="20 000,00"/>
        <filter val="21 506,80"/>
        <filter val="212 209,00"/>
        <filter val="235 000,00"/>
        <filter val="245 000,00"/>
        <filter val="262 305,00"/>
        <filter val="273 805,00"/>
        <filter val="30 000,00"/>
        <filter val="33 000,00"/>
        <filter val="350 000,00"/>
        <filter val="36 000,00"/>
        <filter val="369 800,00"/>
        <filter val="37 000,00"/>
        <filter val="40 000,00"/>
        <filter val="402 800,00"/>
        <filter val="42 670,00"/>
        <filter val="432 800,00"/>
        <filter val="5 000,00"/>
        <filter val="514 000,00"/>
        <filter val="6 670,00"/>
        <filter val="787 805,00"/>
        <filter val="90 619,20"/>
        <filter val="956 470,00"/>
      </filters>
    </filterColumn>
  </autoFilter>
  <mergeCells count="11">
    <mergeCell ref="D13:F13"/>
    <mergeCell ref="K9:L9"/>
    <mergeCell ref="M9:N9"/>
    <mergeCell ref="O9:P9"/>
    <mergeCell ref="A1:J1"/>
    <mergeCell ref="A2:J2"/>
    <mergeCell ref="A3:J3"/>
    <mergeCell ref="A4:J4"/>
    <mergeCell ref="A5:J5"/>
    <mergeCell ref="A6:J6"/>
    <mergeCell ref="A7:J7"/>
  </mergeCells>
  <phoneticPr fontId="21" type="noConversion"/>
  <pageMargins left="0.70866141732283472" right="0.19685039370078741" top="0.39370078740157483" bottom="0.31496062992125984" header="0.31496062992125984" footer="0.23622047244094491"/>
  <pageSetup paperSize="9" scale="45" fitToHeight="6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IO211"/>
  <sheetViews>
    <sheetView view="pageBreakPreview" topLeftCell="A169" zoomScale="70" zoomScaleNormal="70" zoomScaleSheetLayoutView="70" workbookViewId="0">
      <selection activeCell="A172" sqref="A172:A178"/>
    </sheetView>
  </sheetViews>
  <sheetFormatPr defaultRowHeight="18" x14ac:dyDescent="0.35"/>
  <cols>
    <col min="1" max="1" width="110" style="12" customWidth="1"/>
    <col min="2" max="2" width="9.88671875" style="22" customWidth="1"/>
    <col min="3" max="3" width="8.6640625" style="22" customWidth="1"/>
    <col min="4" max="4" width="9.109375" style="23"/>
    <col min="5" max="5" width="9.109375" style="10"/>
    <col min="6" max="6" width="7" style="575" customWidth="1"/>
    <col min="7" max="7" width="11" style="564" customWidth="1"/>
    <col min="8" max="8" width="9.109375" style="22"/>
    <col min="9" max="9" width="19.44140625" style="25" customWidth="1"/>
    <col min="10" max="10" width="19.77734375" style="1" customWidth="1"/>
    <col min="11" max="11" width="20.109375" style="1" customWidth="1"/>
    <col min="12" max="12" width="14.88671875" style="1" bestFit="1" customWidth="1"/>
    <col min="13" max="13" width="15.6640625" style="1" bestFit="1" customWidth="1"/>
    <col min="14" max="15" width="14.88671875" style="1" bestFit="1" customWidth="1"/>
    <col min="16" max="16" width="14.88671875" style="1" customWidth="1"/>
    <col min="17" max="17" width="14.88671875" style="1" bestFit="1" customWidth="1"/>
    <col min="18" max="18" width="12.88671875" style="1" customWidth="1"/>
    <col min="19" max="38" width="9.109375" style="1"/>
  </cols>
  <sheetData>
    <row r="1" spans="1:38" s="372" customFormat="1" ht="15.6" x14ac:dyDescent="0.3">
      <c r="A1" s="1174" t="s">
        <v>651</v>
      </c>
      <c r="B1" s="1165"/>
      <c r="C1" s="1165"/>
      <c r="D1" s="1165"/>
      <c r="E1" s="1165"/>
      <c r="F1" s="1165"/>
      <c r="G1" s="1165"/>
      <c r="H1" s="1165"/>
      <c r="I1" s="1165"/>
      <c r="J1" s="1167"/>
      <c r="K1" s="1167"/>
    </row>
    <row r="2" spans="1:38" s="372" customFormat="1" ht="15.6" x14ac:dyDescent="0.3">
      <c r="A2" s="1174" t="s">
        <v>508</v>
      </c>
      <c r="B2" s="1165"/>
      <c r="C2" s="1165"/>
      <c r="D2" s="1165"/>
      <c r="E2" s="1165"/>
      <c r="F2" s="1165"/>
      <c r="G2" s="1165"/>
      <c r="H2" s="1165"/>
      <c r="I2" s="1165"/>
      <c r="J2" s="1167"/>
      <c r="K2" s="1167"/>
    </row>
    <row r="3" spans="1:38" s="372" customFormat="1" ht="15.6" x14ac:dyDescent="0.3">
      <c r="A3" s="1174" t="s">
        <v>625</v>
      </c>
      <c r="B3" s="1165"/>
      <c r="C3" s="1165"/>
      <c r="D3" s="1165"/>
      <c r="E3" s="1165"/>
      <c r="F3" s="1165"/>
      <c r="G3" s="1165"/>
      <c r="H3" s="1165"/>
      <c r="I3" s="1165"/>
      <c r="J3" s="1167"/>
      <c r="K3" s="1167"/>
    </row>
    <row r="4" spans="1:38" s="373" customFormat="1" ht="16.8" x14ac:dyDescent="0.3">
      <c r="A4" s="1175" t="s">
        <v>509</v>
      </c>
      <c r="B4" s="1182"/>
      <c r="C4" s="1182"/>
      <c r="D4" s="1182"/>
      <c r="E4" s="1182"/>
      <c r="F4" s="1182"/>
      <c r="G4" s="1182"/>
      <c r="H4" s="1182"/>
      <c r="I4" s="1182"/>
      <c r="J4" s="1167"/>
      <c r="K4" s="1167"/>
    </row>
    <row r="5" spans="1:38" s="373" customFormat="1" ht="16.8" x14ac:dyDescent="0.3">
      <c r="A5" s="1175" t="s">
        <v>626</v>
      </c>
      <c r="B5" s="1182"/>
      <c r="C5" s="1182"/>
      <c r="D5" s="1182"/>
      <c r="E5" s="1182"/>
      <c r="F5" s="1182"/>
      <c r="G5" s="1182"/>
      <c r="H5" s="1182"/>
      <c r="I5" s="1182"/>
      <c r="J5" s="1167"/>
      <c r="K5" s="1167"/>
    </row>
    <row r="6" spans="1:38" s="373" customFormat="1" x14ac:dyDescent="0.3">
      <c r="A6" s="1175"/>
      <c r="B6" s="1182"/>
      <c r="C6" s="1182"/>
      <c r="D6" s="1182"/>
      <c r="E6" s="1182"/>
      <c r="F6" s="1182"/>
      <c r="G6" s="1182"/>
      <c r="H6" s="1182"/>
      <c r="I6" s="1182"/>
      <c r="J6" s="1167"/>
      <c r="K6" s="1167"/>
    </row>
    <row r="7" spans="1:38" s="373" customFormat="1" ht="36" customHeight="1" x14ac:dyDescent="0.3">
      <c r="A7" s="1184" t="s">
        <v>632</v>
      </c>
      <c r="B7" s="1184"/>
      <c r="C7" s="1184"/>
      <c r="D7" s="1184"/>
      <c r="E7" s="1184"/>
      <c r="F7" s="1184"/>
      <c r="G7" s="1185"/>
      <c r="H7" s="1184"/>
      <c r="I7" s="1184"/>
      <c r="J7" s="1167"/>
      <c r="K7" s="1167"/>
    </row>
    <row r="8" spans="1:38" s="8" customFormat="1" ht="17.399999999999999" x14ac:dyDescent="0.3">
      <c r="A8" s="501"/>
      <c r="B8" s="502"/>
      <c r="C8" s="502"/>
      <c r="D8" s="502"/>
      <c r="E8" s="502"/>
      <c r="F8" s="565"/>
      <c r="G8" s="549"/>
      <c r="H8" s="380"/>
      <c r="I8" s="1190" t="s">
        <v>450</v>
      </c>
      <c r="J8" s="1191"/>
      <c r="K8" s="1191"/>
    </row>
    <row r="9" spans="1:38" s="54" customFormat="1" ht="34.799999999999997" x14ac:dyDescent="0.3">
      <c r="A9" s="18" t="s">
        <v>312</v>
      </c>
      <c r="B9" s="418" t="s">
        <v>240</v>
      </c>
      <c r="C9" s="19" t="s">
        <v>236</v>
      </c>
      <c r="D9" s="48" t="s">
        <v>237</v>
      </c>
      <c r="E9" s="455"/>
      <c r="F9" s="566" t="s">
        <v>311</v>
      </c>
      <c r="G9" s="550"/>
      <c r="H9" s="509" t="s">
        <v>238</v>
      </c>
      <c r="I9" s="422" t="s">
        <v>537</v>
      </c>
      <c r="J9" s="422" t="s">
        <v>573</v>
      </c>
      <c r="K9" s="422" t="s">
        <v>624</v>
      </c>
      <c r="L9" s="1179">
        <v>2023</v>
      </c>
      <c r="M9" s="1180"/>
      <c r="N9" s="1179">
        <v>2024</v>
      </c>
      <c r="O9" s="1180"/>
      <c r="P9" s="1188">
        <v>2025</v>
      </c>
      <c r="Q9" s="1189"/>
      <c r="R9" s="1142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</row>
    <row r="10" spans="1:38" s="228" customFormat="1" x14ac:dyDescent="0.3">
      <c r="A10" s="220" t="s">
        <v>245</v>
      </c>
      <c r="B10" s="225"/>
      <c r="C10" s="225"/>
      <c r="D10" s="222"/>
      <c r="E10" s="223"/>
      <c r="F10" s="528"/>
      <c r="G10" s="551"/>
      <c r="H10" s="225"/>
      <c r="I10" s="413">
        <f>+I12</f>
        <v>2496610</v>
      </c>
      <c r="J10" s="413">
        <f>J11+J12</f>
        <v>1163717</v>
      </c>
      <c r="K10" s="413">
        <f>K11+K12</f>
        <v>1163699</v>
      </c>
      <c r="L10" s="1126">
        <f>прил2!D14</f>
        <v>2496610</v>
      </c>
      <c r="M10" s="1126">
        <f>I10-L10</f>
        <v>0</v>
      </c>
      <c r="N10" s="1126">
        <f>прил2!E14</f>
        <v>1163717</v>
      </c>
      <c r="O10" s="1126">
        <f>J10-N10</f>
        <v>0</v>
      </c>
      <c r="P10" s="1126">
        <f>прил2!F14</f>
        <v>1163699</v>
      </c>
      <c r="Q10" s="1126">
        <f>K10-P10</f>
        <v>0</v>
      </c>
      <c r="R10" s="1143"/>
      <c r="S10" s="227"/>
      <c r="T10" s="227"/>
      <c r="U10" s="227"/>
      <c r="V10" s="227"/>
      <c r="W10" s="227"/>
      <c r="X10" s="227"/>
      <c r="Y10" s="227"/>
      <c r="Z10" s="227"/>
      <c r="AA10" s="227"/>
      <c r="AB10" s="227"/>
      <c r="AC10" s="227"/>
      <c r="AD10" s="227"/>
      <c r="AE10" s="227"/>
      <c r="AF10" s="227"/>
      <c r="AG10" s="227"/>
      <c r="AH10" s="227"/>
      <c r="AI10" s="227"/>
      <c r="AJ10" s="227"/>
      <c r="AK10" s="227"/>
      <c r="AL10" s="227"/>
    </row>
    <row r="11" spans="1:38" s="228" customFormat="1" x14ac:dyDescent="0.3">
      <c r="A11" s="1131" t="s">
        <v>143</v>
      </c>
      <c r="B11" s="1132"/>
      <c r="C11" s="1132"/>
      <c r="D11" s="1133"/>
      <c r="E11" s="1134"/>
      <c r="F11" s="1135"/>
      <c r="G11" s="1136"/>
      <c r="H11" s="1132"/>
      <c r="I11" s="1137"/>
      <c r="J11" s="1137">
        <v>26160</v>
      </c>
      <c r="K11" s="1137">
        <v>52108</v>
      </c>
      <c r="L11" s="1129"/>
      <c r="M11" s="1129"/>
      <c r="N11" s="1129"/>
      <c r="O11" s="1129"/>
      <c r="P11" s="1129"/>
      <c r="Q11" s="1129"/>
      <c r="R11" s="1130"/>
      <c r="S11" s="227"/>
      <c r="T11" s="227"/>
      <c r="U11" s="227"/>
      <c r="V11" s="227"/>
      <c r="W11" s="227"/>
      <c r="X11" s="227"/>
      <c r="Y11" s="227"/>
      <c r="Z11" s="227"/>
      <c r="AA11" s="227"/>
      <c r="AB11" s="227"/>
      <c r="AC11" s="227"/>
      <c r="AD11" s="227"/>
      <c r="AE11" s="227"/>
      <c r="AF11" s="227"/>
      <c r="AG11" s="227"/>
      <c r="AH11" s="227"/>
      <c r="AI11" s="227"/>
      <c r="AJ11" s="227"/>
      <c r="AK11" s="227"/>
      <c r="AL11" s="227"/>
    </row>
    <row r="12" spans="1:38" s="54" customFormat="1" ht="17.399999999999999" x14ac:dyDescent="0.3">
      <c r="A12" s="506" t="s">
        <v>149</v>
      </c>
      <c r="B12" s="507" t="s">
        <v>241</v>
      </c>
      <c r="C12" s="507"/>
      <c r="D12" s="508"/>
      <c r="E12" s="510"/>
      <c r="F12" s="567"/>
      <c r="G12" s="552"/>
      <c r="H12" s="511"/>
      <c r="I12" s="512">
        <f>+I13+I66+I73+I95+I123+I138+I165+I158+I172</f>
        <v>2496610</v>
      </c>
      <c r="J12" s="512">
        <f t="shared" ref="J12:K12" si="0">+J13+J66+J73+J95+J123+J138+J165+J158+J172</f>
        <v>1137557</v>
      </c>
      <c r="K12" s="512">
        <f t="shared" si="0"/>
        <v>1111591</v>
      </c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</row>
    <row r="13" spans="1:38" s="228" customFormat="1" x14ac:dyDescent="0.3">
      <c r="A13" s="456" t="s">
        <v>246</v>
      </c>
      <c r="B13" s="457" t="s">
        <v>241</v>
      </c>
      <c r="C13" s="457" t="s">
        <v>242</v>
      </c>
      <c r="D13" s="458"/>
      <c r="E13" s="459"/>
      <c r="F13" s="529"/>
      <c r="G13" s="553"/>
      <c r="H13" s="457"/>
      <c r="I13" s="460">
        <f>I14+I19+I25+I44+I34+I39</f>
        <v>1031670</v>
      </c>
      <c r="J13" s="460">
        <f>J14+J19+J25+J44+J34+J39</f>
        <v>372462</v>
      </c>
      <c r="K13" s="460">
        <f t="shared" ref="K13" si="1">K14+K19+K25+K44+K34+K39</f>
        <v>365470</v>
      </c>
      <c r="L13" s="227"/>
      <c r="M13" s="227"/>
      <c r="N13" s="1144">
        <f>J12-J66</f>
        <v>1020252</v>
      </c>
      <c r="O13" s="227"/>
      <c r="P13" s="1144">
        <f>K10-K66</f>
        <v>1042159</v>
      </c>
      <c r="Q13" s="227"/>
      <c r="R13" s="227"/>
      <c r="S13" s="227"/>
      <c r="T13" s="227"/>
      <c r="U13" s="227"/>
      <c r="V13" s="227"/>
      <c r="W13" s="227"/>
      <c r="X13" s="227"/>
      <c r="Y13" s="227"/>
      <c r="Z13" s="227"/>
      <c r="AA13" s="227"/>
      <c r="AB13" s="227"/>
      <c r="AC13" s="227"/>
      <c r="AD13" s="227"/>
      <c r="AE13" s="227"/>
      <c r="AF13" s="227"/>
      <c r="AG13" s="227"/>
      <c r="AH13" s="227"/>
      <c r="AI13" s="227"/>
      <c r="AJ13" s="227"/>
      <c r="AK13" s="227"/>
      <c r="AL13" s="227"/>
    </row>
    <row r="14" spans="1:38" s="228" customFormat="1" ht="34.799999999999997" x14ac:dyDescent="0.3">
      <c r="A14" s="469" t="s">
        <v>247</v>
      </c>
      <c r="B14" s="470" t="s">
        <v>241</v>
      </c>
      <c r="C14" s="470" t="s">
        <v>242</v>
      </c>
      <c r="D14" s="471" t="s">
        <v>243</v>
      </c>
      <c r="E14" s="471"/>
      <c r="F14" s="530"/>
      <c r="G14" s="554"/>
      <c r="H14" s="470"/>
      <c r="I14" s="473">
        <f>+I15</f>
        <v>235000</v>
      </c>
      <c r="J14" s="473">
        <f t="shared" ref="J14:K17" si="2">+J15</f>
        <v>94000</v>
      </c>
      <c r="K14" s="473">
        <f t="shared" si="2"/>
        <v>94000</v>
      </c>
      <c r="L14" s="227"/>
      <c r="M14" s="227"/>
      <c r="N14" s="227">
        <f>N13*2.5%</f>
        <v>25506.300000000003</v>
      </c>
      <c r="O14" s="227"/>
      <c r="P14" s="227">
        <f>P13*5%</f>
        <v>52107.950000000004</v>
      </c>
      <c r="Q14" s="227"/>
      <c r="R14" s="227"/>
      <c r="S14" s="227"/>
      <c r="T14" s="227"/>
      <c r="U14" s="227"/>
      <c r="V14" s="227"/>
      <c r="W14" s="227"/>
      <c r="X14" s="227"/>
      <c r="Y14" s="227"/>
      <c r="Z14" s="227"/>
      <c r="AA14" s="227"/>
      <c r="AB14" s="227"/>
      <c r="AC14" s="227"/>
      <c r="AD14" s="227"/>
      <c r="AE14" s="227"/>
      <c r="AF14" s="227"/>
      <c r="AG14" s="227"/>
      <c r="AH14" s="227"/>
      <c r="AI14" s="227"/>
      <c r="AJ14" s="227"/>
      <c r="AK14" s="227"/>
      <c r="AL14" s="227"/>
    </row>
    <row r="15" spans="1:38" s="660" customFormat="1" x14ac:dyDescent="0.3">
      <c r="A15" s="653" t="s">
        <v>367</v>
      </c>
      <c r="B15" s="654" t="s">
        <v>241</v>
      </c>
      <c r="C15" s="654" t="s">
        <v>242</v>
      </c>
      <c r="D15" s="655" t="s">
        <v>243</v>
      </c>
      <c r="E15" s="656" t="s">
        <v>366</v>
      </c>
      <c r="F15" s="657" t="s">
        <v>14</v>
      </c>
      <c r="G15" s="658" t="s">
        <v>9</v>
      </c>
      <c r="H15" s="654"/>
      <c r="I15" s="659">
        <f>+I16</f>
        <v>235000</v>
      </c>
      <c r="J15" s="659">
        <f t="shared" si="2"/>
        <v>94000</v>
      </c>
      <c r="K15" s="659">
        <f t="shared" si="2"/>
        <v>94000</v>
      </c>
    </row>
    <row r="16" spans="1:38" s="788" customFormat="1" x14ac:dyDescent="0.3">
      <c r="A16" s="995" t="s">
        <v>369</v>
      </c>
      <c r="B16" s="996" t="s">
        <v>241</v>
      </c>
      <c r="C16" s="996" t="s">
        <v>242</v>
      </c>
      <c r="D16" s="997" t="s">
        <v>243</v>
      </c>
      <c r="E16" s="1002" t="s">
        <v>368</v>
      </c>
      <c r="F16" s="1003" t="s">
        <v>14</v>
      </c>
      <c r="G16" s="1004" t="s">
        <v>11</v>
      </c>
      <c r="H16" s="996"/>
      <c r="I16" s="1001">
        <f>+I17</f>
        <v>235000</v>
      </c>
      <c r="J16" s="1001">
        <f t="shared" si="2"/>
        <v>94000</v>
      </c>
      <c r="K16" s="1001">
        <f t="shared" si="2"/>
        <v>94000</v>
      </c>
    </row>
    <row r="17" spans="1:38" s="734" customFormat="1" x14ac:dyDescent="0.3">
      <c r="A17" s="975" t="s">
        <v>323</v>
      </c>
      <c r="B17" s="976" t="s">
        <v>241</v>
      </c>
      <c r="C17" s="976" t="s">
        <v>242</v>
      </c>
      <c r="D17" s="977" t="s">
        <v>243</v>
      </c>
      <c r="E17" s="1005" t="s">
        <v>368</v>
      </c>
      <c r="F17" s="1006" t="s">
        <v>14</v>
      </c>
      <c r="G17" s="1007" t="s">
        <v>12</v>
      </c>
      <c r="H17" s="976"/>
      <c r="I17" s="994">
        <f>+I18</f>
        <v>235000</v>
      </c>
      <c r="J17" s="994">
        <f t="shared" si="2"/>
        <v>94000</v>
      </c>
      <c r="K17" s="994">
        <f t="shared" si="2"/>
        <v>94000</v>
      </c>
    </row>
    <row r="18" spans="1:38" s="255" customFormat="1" ht="54" x14ac:dyDescent="0.3">
      <c r="A18" s="31" t="s">
        <v>249</v>
      </c>
      <c r="B18" s="409" t="s">
        <v>241</v>
      </c>
      <c r="C18" s="409" t="s">
        <v>242</v>
      </c>
      <c r="D18" s="259" t="s">
        <v>243</v>
      </c>
      <c r="E18" s="6" t="s">
        <v>368</v>
      </c>
      <c r="F18" s="568" t="s">
        <v>14</v>
      </c>
      <c r="G18" s="555" t="s">
        <v>12</v>
      </c>
      <c r="H18" s="260" t="s">
        <v>244</v>
      </c>
      <c r="I18" s="414">
        <v>235000</v>
      </c>
      <c r="J18" s="414">
        <v>94000</v>
      </c>
      <c r="K18" s="414">
        <v>94000</v>
      </c>
      <c r="L18" s="513"/>
      <c r="M18" s="254"/>
      <c r="N18" s="254"/>
      <c r="O18" s="254"/>
      <c r="P18" s="254"/>
      <c r="Q18" s="254"/>
      <c r="R18" s="254"/>
      <c r="S18" s="254"/>
      <c r="T18" s="254"/>
      <c r="U18" s="254"/>
      <c r="V18" s="254"/>
      <c r="W18" s="254"/>
      <c r="X18" s="254"/>
      <c r="Y18" s="254"/>
      <c r="Z18" s="254"/>
      <c r="AA18" s="254"/>
      <c r="AB18" s="254"/>
      <c r="AC18" s="254"/>
      <c r="AD18" s="254"/>
      <c r="AE18" s="254"/>
      <c r="AF18" s="254"/>
      <c r="AG18" s="254"/>
      <c r="AH18" s="254"/>
      <c r="AI18" s="254"/>
      <c r="AJ18" s="254"/>
      <c r="AK18" s="254"/>
      <c r="AL18" s="254"/>
    </row>
    <row r="19" spans="1:38" s="255" customFormat="1" ht="52.2" x14ac:dyDescent="0.3">
      <c r="A19" s="469" t="s">
        <v>259</v>
      </c>
      <c r="B19" s="470" t="s">
        <v>241</v>
      </c>
      <c r="C19" s="470" t="s">
        <v>242</v>
      </c>
      <c r="D19" s="474" t="s">
        <v>248</v>
      </c>
      <c r="E19" s="471"/>
      <c r="F19" s="530"/>
      <c r="G19" s="554"/>
      <c r="H19" s="474"/>
      <c r="I19" s="473">
        <f>+I20</f>
        <v>245000</v>
      </c>
      <c r="J19" s="473">
        <f t="shared" ref="J19:K21" si="3">+J20</f>
        <v>98000</v>
      </c>
      <c r="K19" s="473">
        <f t="shared" si="3"/>
        <v>98000</v>
      </c>
      <c r="L19" s="254"/>
      <c r="M19" s="254"/>
      <c r="N19" s="254"/>
      <c r="O19" s="254"/>
      <c r="P19" s="254"/>
      <c r="Q19" s="254"/>
      <c r="R19" s="254"/>
      <c r="S19" s="254"/>
      <c r="T19" s="254"/>
      <c r="U19" s="254"/>
      <c r="V19" s="254"/>
      <c r="W19" s="254"/>
      <c r="X19" s="254"/>
      <c r="Y19" s="254"/>
      <c r="Z19" s="254"/>
      <c r="AA19" s="254"/>
      <c r="AB19" s="254"/>
      <c r="AC19" s="254"/>
      <c r="AD19" s="254"/>
      <c r="AE19" s="254"/>
      <c r="AF19" s="254"/>
      <c r="AG19" s="254"/>
      <c r="AH19" s="254"/>
      <c r="AI19" s="254"/>
      <c r="AJ19" s="254"/>
      <c r="AK19" s="254"/>
      <c r="AL19" s="254"/>
    </row>
    <row r="20" spans="1:38" s="664" customFormat="1" ht="17.399999999999999" x14ac:dyDescent="0.3">
      <c r="A20" s="653" t="s">
        <v>371</v>
      </c>
      <c r="B20" s="654" t="s">
        <v>241</v>
      </c>
      <c r="C20" s="654" t="s">
        <v>242</v>
      </c>
      <c r="D20" s="655" t="s">
        <v>248</v>
      </c>
      <c r="E20" s="661" t="s">
        <v>370</v>
      </c>
      <c r="F20" s="662" t="s">
        <v>14</v>
      </c>
      <c r="G20" s="663" t="s">
        <v>9</v>
      </c>
      <c r="H20" s="654"/>
      <c r="I20" s="659">
        <f>+I21</f>
        <v>245000</v>
      </c>
      <c r="J20" s="659">
        <f t="shared" si="3"/>
        <v>98000</v>
      </c>
      <c r="K20" s="659">
        <f t="shared" si="3"/>
        <v>98000</v>
      </c>
    </row>
    <row r="21" spans="1:38" s="787" customFormat="1" x14ac:dyDescent="0.3">
      <c r="A21" s="995" t="s">
        <v>373</v>
      </c>
      <c r="B21" s="996" t="s">
        <v>241</v>
      </c>
      <c r="C21" s="996" t="s">
        <v>242</v>
      </c>
      <c r="D21" s="997" t="s">
        <v>248</v>
      </c>
      <c r="E21" s="1002" t="s">
        <v>372</v>
      </c>
      <c r="F21" s="1003" t="s">
        <v>14</v>
      </c>
      <c r="G21" s="1004" t="s">
        <v>9</v>
      </c>
      <c r="H21" s="996"/>
      <c r="I21" s="1001">
        <f>+I22</f>
        <v>245000</v>
      </c>
      <c r="J21" s="1001">
        <f t="shared" si="3"/>
        <v>98000</v>
      </c>
      <c r="K21" s="1001">
        <f t="shared" si="3"/>
        <v>98000</v>
      </c>
    </row>
    <row r="22" spans="1:38" s="734" customFormat="1" x14ac:dyDescent="0.3">
      <c r="A22" s="975" t="s">
        <v>323</v>
      </c>
      <c r="B22" s="976" t="s">
        <v>241</v>
      </c>
      <c r="C22" s="976" t="s">
        <v>242</v>
      </c>
      <c r="D22" s="977" t="s">
        <v>248</v>
      </c>
      <c r="E22" s="1005" t="s">
        <v>372</v>
      </c>
      <c r="F22" s="1006" t="s">
        <v>14</v>
      </c>
      <c r="G22" s="1007" t="s">
        <v>12</v>
      </c>
      <c r="H22" s="976"/>
      <c r="I22" s="994">
        <f>SUM(I23:I24)</f>
        <v>245000</v>
      </c>
      <c r="J22" s="994">
        <f t="shared" ref="J22:K22" si="4">SUM(J23:J24)</f>
        <v>98000</v>
      </c>
      <c r="K22" s="994">
        <f t="shared" si="4"/>
        <v>98000</v>
      </c>
    </row>
    <row r="23" spans="1:38" s="254" customFormat="1" ht="54" x14ac:dyDescent="0.3">
      <c r="A23" s="31" t="s">
        <v>249</v>
      </c>
      <c r="B23" s="409" t="s">
        <v>241</v>
      </c>
      <c r="C23" s="409" t="s">
        <v>242</v>
      </c>
      <c r="D23" s="259" t="s">
        <v>248</v>
      </c>
      <c r="E23" s="6" t="s">
        <v>372</v>
      </c>
      <c r="F23" s="568" t="s">
        <v>14</v>
      </c>
      <c r="G23" s="556" t="s">
        <v>12</v>
      </c>
      <c r="H23" s="260" t="s">
        <v>244</v>
      </c>
      <c r="I23" s="414">
        <v>245000</v>
      </c>
      <c r="J23" s="414">
        <v>98000</v>
      </c>
      <c r="K23" s="414">
        <v>98000</v>
      </c>
    </row>
    <row r="24" spans="1:38" s="254" customFormat="1" x14ac:dyDescent="0.3">
      <c r="A24" s="115" t="s">
        <v>152</v>
      </c>
      <c r="B24" s="409" t="s">
        <v>241</v>
      </c>
      <c r="C24" s="409" t="s">
        <v>242</v>
      </c>
      <c r="D24" s="259" t="s">
        <v>248</v>
      </c>
      <c r="E24" s="6" t="s">
        <v>372</v>
      </c>
      <c r="F24" s="568" t="s">
        <v>14</v>
      </c>
      <c r="G24" s="556" t="s">
        <v>12</v>
      </c>
      <c r="H24" s="260" t="s">
        <v>251</v>
      </c>
      <c r="I24" s="414"/>
      <c r="J24" s="414"/>
      <c r="K24" s="414"/>
    </row>
    <row r="25" spans="1:38" s="254" customFormat="1" ht="34.799999999999997" x14ac:dyDescent="0.3">
      <c r="A25" s="475" t="s">
        <v>260</v>
      </c>
      <c r="B25" s="476" t="s">
        <v>241</v>
      </c>
      <c r="C25" s="476" t="s">
        <v>242</v>
      </c>
      <c r="D25" s="477" t="s">
        <v>254</v>
      </c>
      <c r="E25" s="477"/>
      <c r="F25" s="531"/>
      <c r="G25" s="478"/>
      <c r="H25" s="476"/>
      <c r="I25" s="479">
        <f>+I26+I30</f>
        <v>42670</v>
      </c>
      <c r="J25" s="479">
        <f t="shared" ref="J25:K25" si="5">+J26+J30</f>
        <v>42670</v>
      </c>
      <c r="K25" s="479">
        <f t="shared" si="5"/>
        <v>42670</v>
      </c>
    </row>
    <row r="26" spans="1:38" s="664" customFormat="1" ht="17.399999999999999" x14ac:dyDescent="0.3">
      <c r="A26" s="653" t="s">
        <v>375</v>
      </c>
      <c r="B26" s="654" t="s">
        <v>241</v>
      </c>
      <c r="C26" s="654" t="s">
        <v>242</v>
      </c>
      <c r="D26" s="655" t="s">
        <v>254</v>
      </c>
      <c r="E26" s="661" t="s">
        <v>374</v>
      </c>
      <c r="F26" s="662" t="s">
        <v>14</v>
      </c>
      <c r="G26" s="663" t="s">
        <v>9</v>
      </c>
      <c r="H26" s="654"/>
      <c r="I26" s="659">
        <f>+I27</f>
        <v>36000</v>
      </c>
      <c r="J26" s="659">
        <f t="shared" ref="J26:K27" si="6">+J27</f>
        <v>36000</v>
      </c>
      <c r="K26" s="659">
        <f t="shared" si="6"/>
        <v>36000</v>
      </c>
    </row>
    <row r="27" spans="1:38" s="787" customFormat="1" x14ac:dyDescent="0.3">
      <c r="A27" s="995" t="s">
        <v>381</v>
      </c>
      <c r="B27" s="996" t="s">
        <v>241</v>
      </c>
      <c r="C27" s="996" t="s">
        <v>242</v>
      </c>
      <c r="D27" s="997" t="s">
        <v>254</v>
      </c>
      <c r="E27" s="1002" t="s">
        <v>380</v>
      </c>
      <c r="F27" s="1003" t="s">
        <v>14</v>
      </c>
      <c r="G27" s="1004" t="s">
        <v>11</v>
      </c>
      <c r="H27" s="996"/>
      <c r="I27" s="1001">
        <f>+I28</f>
        <v>36000</v>
      </c>
      <c r="J27" s="1001">
        <f t="shared" si="6"/>
        <v>36000</v>
      </c>
      <c r="K27" s="1001">
        <f t="shared" si="6"/>
        <v>36000</v>
      </c>
    </row>
    <row r="28" spans="1:38" s="734" customFormat="1" ht="36" x14ac:dyDescent="0.3">
      <c r="A28" s="1008" t="s">
        <v>459</v>
      </c>
      <c r="B28" s="976" t="s">
        <v>241</v>
      </c>
      <c r="C28" s="976" t="s">
        <v>242</v>
      </c>
      <c r="D28" s="977" t="s">
        <v>254</v>
      </c>
      <c r="E28" s="1009" t="s">
        <v>380</v>
      </c>
      <c r="F28" s="1010" t="s">
        <v>14</v>
      </c>
      <c r="G28" s="1011" t="s">
        <v>20</v>
      </c>
      <c r="H28" s="976"/>
      <c r="I28" s="994">
        <f>I29</f>
        <v>36000</v>
      </c>
      <c r="J28" s="994">
        <f t="shared" ref="J28:K28" si="7">J29</f>
        <v>36000</v>
      </c>
      <c r="K28" s="994">
        <f t="shared" si="7"/>
        <v>36000</v>
      </c>
    </row>
    <row r="29" spans="1:38" s="254" customFormat="1" x14ac:dyDescent="0.3">
      <c r="A29" s="412" t="s">
        <v>255</v>
      </c>
      <c r="B29" s="409" t="s">
        <v>241</v>
      </c>
      <c r="C29" s="409" t="s">
        <v>242</v>
      </c>
      <c r="D29" s="16" t="s">
        <v>254</v>
      </c>
      <c r="E29" s="39" t="s">
        <v>380</v>
      </c>
      <c r="F29" s="569" t="s">
        <v>14</v>
      </c>
      <c r="G29" s="557" t="s">
        <v>20</v>
      </c>
      <c r="H29" s="16" t="s">
        <v>256</v>
      </c>
      <c r="I29" s="414">
        <v>36000</v>
      </c>
      <c r="J29" s="414">
        <v>36000</v>
      </c>
      <c r="K29" s="414">
        <v>36000</v>
      </c>
    </row>
    <row r="30" spans="1:38" s="664" customFormat="1" ht="17.399999999999999" x14ac:dyDescent="0.3">
      <c r="A30" s="665" t="s">
        <v>390</v>
      </c>
      <c r="B30" s="666" t="s">
        <v>241</v>
      </c>
      <c r="C30" s="666" t="s">
        <v>242</v>
      </c>
      <c r="D30" s="667" t="s">
        <v>254</v>
      </c>
      <c r="E30" s="668" t="s">
        <v>389</v>
      </c>
      <c r="F30" s="669" t="s">
        <v>14</v>
      </c>
      <c r="G30" s="670" t="s">
        <v>9</v>
      </c>
      <c r="H30" s="671"/>
      <c r="I30" s="672">
        <f>+I31</f>
        <v>6670</v>
      </c>
      <c r="J30" s="672">
        <f t="shared" ref="J30:K32" si="8">+J31</f>
        <v>6670</v>
      </c>
      <c r="K30" s="672">
        <f t="shared" si="8"/>
        <v>6670</v>
      </c>
    </row>
    <row r="31" spans="1:38" s="787" customFormat="1" x14ac:dyDescent="0.35">
      <c r="A31" s="1012" t="s">
        <v>392</v>
      </c>
      <c r="B31" s="1013" t="s">
        <v>241</v>
      </c>
      <c r="C31" s="1013" t="s">
        <v>242</v>
      </c>
      <c r="D31" s="1014" t="s">
        <v>254</v>
      </c>
      <c r="E31" s="1015" t="s">
        <v>391</v>
      </c>
      <c r="F31" s="1016" t="s">
        <v>14</v>
      </c>
      <c r="G31" s="1017" t="s">
        <v>11</v>
      </c>
      <c r="H31" s="1018"/>
      <c r="I31" s="1019">
        <f>+I32</f>
        <v>6670</v>
      </c>
      <c r="J31" s="1019">
        <f t="shared" si="8"/>
        <v>6670</v>
      </c>
      <c r="K31" s="1019">
        <f t="shared" si="8"/>
        <v>6670</v>
      </c>
    </row>
    <row r="32" spans="1:38" s="734" customFormat="1" ht="36" x14ac:dyDescent="0.35">
      <c r="A32" s="1028" t="s">
        <v>150</v>
      </c>
      <c r="B32" s="1029" t="s">
        <v>241</v>
      </c>
      <c r="C32" s="1029" t="s">
        <v>242</v>
      </c>
      <c r="D32" s="1030" t="s">
        <v>254</v>
      </c>
      <c r="E32" s="1031" t="s">
        <v>391</v>
      </c>
      <c r="F32" s="1032" t="s">
        <v>14</v>
      </c>
      <c r="G32" s="1033" t="s">
        <v>21</v>
      </c>
      <c r="H32" s="1034"/>
      <c r="I32" s="1035">
        <f>+I33</f>
        <v>6670</v>
      </c>
      <c r="J32" s="1035">
        <f t="shared" si="8"/>
        <v>6670</v>
      </c>
      <c r="K32" s="1035">
        <f t="shared" si="8"/>
        <v>6670</v>
      </c>
    </row>
    <row r="33" spans="1:11" s="254" customFormat="1" x14ac:dyDescent="0.3">
      <c r="A33" s="31" t="s">
        <v>255</v>
      </c>
      <c r="B33" s="409" t="s">
        <v>241</v>
      </c>
      <c r="C33" s="409" t="s">
        <v>242</v>
      </c>
      <c r="D33" s="259" t="s">
        <v>254</v>
      </c>
      <c r="E33" s="154" t="s">
        <v>391</v>
      </c>
      <c r="F33" s="570" t="s">
        <v>14</v>
      </c>
      <c r="G33" s="558" t="s">
        <v>21</v>
      </c>
      <c r="H33" s="349" t="s">
        <v>256</v>
      </c>
      <c r="I33" s="415">
        <v>6670</v>
      </c>
      <c r="J33" s="415">
        <v>6670</v>
      </c>
      <c r="K33" s="415">
        <v>6670</v>
      </c>
    </row>
    <row r="34" spans="1:11" s="254" customFormat="1" ht="17.399999999999999" x14ac:dyDescent="0.3">
      <c r="A34" s="475" t="s">
        <v>257</v>
      </c>
      <c r="B34" s="476" t="s">
        <v>241</v>
      </c>
      <c r="C34" s="476" t="s">
        <v>242</v>
      </c>
      <c r="D34" s="477" t="s">
        <v>258</v>
      </c>
      <c r="E34" s="477"/>
      <c r="F34" s="531"/>
      <c r="G34" s="478"/>
      <c r="H34" s="476"/>
      <c r="I34" s="479">
        <f>I35</f>
        <v>0</v>
      </c>
      <c r="J34" s="479">
        <f t="shared" ref="J34:K34" si="9">J35</f>
        <v>0</v>
      </c>
      <c r="K34" s="479">
        <f t="shared" si="9"/>
        <v>0</v>
      </c>
    </row>
    <row r="35" spans="1:11" s="254" customFormat="1" ht="17.399999999999999" x14ac:dyDescent="0.3">
      <c r="A35" s="653" t="s">
        <v>538</v>
      </c>
      <c r="B35" s="654" t="s">
        <v>241</v>
      </c>
      <c r="C35" s="654" t="s">
        <v>242</v>
      </c>
      <c r="D35" s="655" t="s">
        <v>258</v>
      </c>
      <c r="E35" s="661" t="s">
        <v>389</v>
      </c>
      <c r="F35" s="662" t="s">
        <v>14</v>
      </c>
      <c r="G35" s="663" t="s">
        <v>9</v>
      </c>
      <c r="H35" s="654"/>
      <c r="I35" s="659">
        <f>+I36</f>
        <v>0</v>
      </c>
      <c r="J35" s="659">
        <f t="shared" ref="J35:K36" si="10">+J36</f>
        <v>0</v>
      </c>
      <c r="K35" s="659">
        <f t="shared" si="10"/>
        <v>0</v>
      </c>
    </row>
    <row r="36" spans="1:11" s="787" customFormat="1" x14ac:dyDescent="0.3">
      <c r="A36" s="995" t="s">
        <v>539</v>
      </c>
      <c r="B36" s="996" t="s">
        <v>241</v>
      </c>
      <c r="C36" s="996" t="s">
        <v>242</v>
      </c>
      <c r="D36" s="997" t="s">
        <v>258</v>
      </c>
      <c r="E36" s="1002" t="s">
        <v>395</v>
      </c>
      <c r="F36" s="1003" t="s">
        <v>14</v>
      </c>
      <c r="G36" s="1004" t="s">
        <v>11</v>
      </c>
      <c r="H36" s="996"/>
      <c r="I36" s="1001">
        <f>+I37</f>
        <v>0</v>
      </c>
      <c r="J36" s="1001">
        <f t="shared" si="10"/>
        <v>0</v>
      </c>
      <c r="K36" s="1001">
        <f t="shared" si="10"/>
        <v>0</v>
      </c>
    </row>
    <row r="37" spans="1:11" s="254" customFormat="1" x14ac:dyDescent="0.3">
      <c r="A37" s="1008" t="s">
        <v>398</v>
      </c>
      <c r="B37" s="976" t="s">
        <v>241</v>
      </c>
      <c r="C37" s="976" t="s">
        <v>242</v>
      </c>
      <c r="D37" s="977" t="s">
        <v>258</v>
      </c>
      <c r="E37" s="1009" t="s">
        <v>395</v>
      </c>
      <c r="F37" s="1010" t="s">
        <v>14</v>
      </c>
      <c r="G37" s="1011" t="s">
        <v>540</v>
      </c>
      <c r="H37" s="976"/>
      <c r="I37" s="994">
        <f>I38</f>
        <v>0</v>
      </c>
      <c r="J37" s="994">
        <f t="shared" ref="J37:K37" si="11">J38</f>
        <v>0</v>
      </c>
      <c r="K37" s="994">
        <f t="shared" si="11"/>
        <v>0</v>
      </c>
    </row>
    <row r="38" spans="1:11" s="254" customFormat="1" x14ac:dyDescent="0.3">
      <c r="A38" s="412" t="s">
        <v>152</v>
      </c>
      <c r="B38" s="409" t="s">
        <v>241</v>
      </c>
      <c r="C38" s="409" t="s">
        <v>242</v>
      </c>
      <c r="D38" s="16" t="s">
        <v>258</v>
      </c>
      <c r="E38" s="39" t="s">
        <v>395</v>
      </c>
      <c r="F38" s="569" t="s">
        <v>14</v>
      </c>
      <c r="G38" s="557" t="s">
        <v>540</v>
      </c>
      <c r="H38" s="16" t="s">
        <v>251</v>
      </c>
      <c r="I38" s="414">
        <v>0</v>
      </c>
      <c r="J38" s="414">
        <v>0</v>
      </c>
      <c r="K38" s="414">
        <v>0</v>
      </c>
    </row>
    <row r="39" spans="1:11" s="254" customFormat="1" x14ac:dyDescent="0.3">
      <c r="A39" s="897" t="s">
        <v>401</v>
      </c>
      <c r="B39" s="29" t="s">
        <v>241</v>
      </c>
      <c r="C39" s="901" t="s">
        <v>242</v>
      </c>
      <c r="D39" s="902">
        <v>11</v>
      </c>
      <c r="E39" s="903"/>
      <c r="F39" s="904"/>
      <c r="G39" s="905"/>
      <c r="H39" s="895"/>
      <c r="I39" s="479">
        <f>I40</f>
        <v>1000</v>
      </c>
      <c r="J39" s="479">
        <f t="shared" ref="J39:K39" si="12">J40</f>
        <v>500</v>
      </c>
      <c r="K39" s="479">
        <f t="shared" si="12"/>
        <v>500</v>
      </c>
    </row>
    <row r="40" spans="1:11" s="254" customFormat="1" x14ac:dyDescent="0.3">
      <c r="A40" s="898" t="s">
        <v>261</v>
      </c>
      <c r="B40" s="911" t="s">
        <v>241</v>
      </c>
      <c r="C40" s="906" t="s">
        <v>242</v>
      </c>
      <c r="D40" s="907">
        <v>11</v>
      </c>
      <c r="E40" s="908" t="s">
        <v>399</v>
      </c>
      <c r="F40" s="909" t="s">
        <v>10</v>
      </c>
      <c r="G40" s="910" t="s">
        <v>9</v>
      </c>
      <c r="H40" s="896"/>
      <c r="I40" s="871">
        <f>+I41</f>
        <v>1000</v>
      </c>
      <c r="J40" s="871">
        <f t="shared" ref="J40:K41" si="13">+J41</f>
        <v>500</v>
      </c>
      <c r="K40" s="871">
        <f t="shared" si="13"/>
        <v>500</v>
      </c>
    </row>
    <row r="41" spans="1:11" s="787" customFormat="1" x14ac:dyDescent="0.3">
      <c r="A41" s="1020" t="s">
        <v>262</v>
      </c>
      <c r="B41" s="1098" t="s">
        <v>241</v>
      </c>
      <c r="C41" s="1021" t="s">
        <v>242</v>
      </c>
      <c r="D41" s="1022">
        <v>11</v>
      </c>
      <c r="E41" s="1023" t="s">
        <v>400</v>
      </c>
      <c r="F41" s="1024" t="s">
        <v>10</v>
      </c>
      <c r="G41" s="1025" t="s">
        <v>9</v>
      </c>
      <c r="H41" s="1013"/>
      <c r="I41" s="1001">
        <f>+I42</f>
        <v>1000</v>
      </c>
      <c r="J41" s="1001">
        <f t="shared" si="13"/>
        <v>500</v>
      </c>
      <c r="K41" s="1001">
        <f t="shared" si="13"/>
        <v>500</v>
      </c>
    </row>
    <row r="42" spans="1:11" s="254" customFormat="1" x14ac:dyDescent="0.3">
      <c r="A42" s="1036" t="s">
        <v>402</v>
      </c>
      <c r="B42" s="1110" t="s">
        <v>241</v>
      </c>
      <c r="C42" s="1037" t="s">
        <v>242</v>
      </c>
      <c r="D42" s="1038">
        <v>11</v>
      </c>
      <c r="E42" s="1009" t="s">
        <v>400</v>
      </c>
      <c r="F42" s="1010" t="s">
        <v>10</v>
      </c>
      <c r="G42" s="1011" t="s">
        <v>544</v>
      </c>
      <c r="H42" s="1029"/>
      <c r="I42" s="994">
        <f>I43</f>
        <v>1000</v>
      </c>
      <c r="J42" s="994">
        <f t="shared" ref="J42:K42" si="14">J43</f>
        <v>500</v>
      </c>
      <c r="K42" s="994">
        <f t="shared" si="14"/>
        <v>500</v>
      </c>
    </row>
    <row r="43" spans="1:11" s="254" customFormat="1" x14ac:dyDescent="0.3">
      <c r="A43" s="899" t="s">
        <v>252</v>
      </c>
      <c r="B43" s="16" t="s">
        <v>241</v>
      </c>
      <c r="C43" s="103" t="s">
        <v>242</v>
      </c>
      <c r="D43" s="900">
        <v>11</v>
      </c>
      <c r="E43" s="39" t="s">
        <v>400</v>
      </c>
      <c r="F43" s="569" t="s">
        <v>10</v>
      </c>
      <c r="G43" s="557" t="s">
        <v>544</v>
      </c>
      <c r="H43" s="409" t="s">
        <v>253</v>
      </c>
      <c r="I43" s="414">
        <v>1000</v>
      </c>
      <c r="J43" s="414">
        <v>500</v>
      </c>
      <c r="K43" s="414">
        <v>500</v>
      </c>
    </row>
    <row r="44" spans="1:11" s="254" customFormat="1" ht="17.399999999999999" x14ac:dyDescent="0.3">
      <c r="A44" s="469" t="s">
        <v>263</v>
      </c>
      <c r="B44" s="470" t="s">
        <v>241</v>
      </c>
      <c r="C44" s="470" t="s">
        <v>242</v>
      </c>
      <c r="D44" s="471" t="s">
        <v>264</v>
      </c>
      <c r="E44" s="471"/>
      <c r="F44" s="530"/>
      <c r="G44" s="554"/>
      <c r="H44" s="470"/>
      <c r="I44" s="473">
        <f>I45+I50+I55+I61</f>
        <v>508000</v>
      </c>
      <c r="J44" s="473">
        <f t="shared" ref="J44:K44" si="15">J45+J50+J55+J61</f>
        <v>137292</v>
      </c>
      <c r="K44" s="473">
        <f t="shared" si="15"/>
        <v>130300</v>
      </c>
    </row>
    <row r="45" spans="1:11" s="675" customFormat="1" ht="52.2" x14ac:dyDescent="0.3">
      <c r="A45" s="665" t="s">
        <v>648</v>
      </c>
      <c r="B45" s="666" t="s">
        <v>241</v>
      </c>
      <c r="C45" s="666" t="s">
        <v>242</v>
      </c>
      <c r="D45" s="667" t="s">
        <v>264</v>
      </c>
      <c r="E45" s="656" t="s">
        <v>265</v>
      </c>
      <c r="F45" s="657" t="s">
        <v>14</v>
      </c>
      <c r="G45" s="673" t="s">
        <v>9</v>
      </c>
      <c r="H45" s="666"/>
      <c r="I45" s="674">
        <f>+I46</f>
        <v>20000</v>
      </c>
      <c r="J45" s="674">
        <f t="shared" ref="J45:K46" si="16">+J46</f>
        <v>10000</v>
      </c>
      <c r="K45" s="674">
        <f t="shared" si="16"/>
        <v>10000</v>
      </c>
    </row>
    <row r="46" spans="1:11" s="710" customFormat="1" ht="72" x14ac:dyDescent="0.3">
      <c r="A46" s="1012" t="s">
        <v>647</v>
      </c>
      <c r="B46" s="1013" t="s">
        <v>241</v>
      </c>
      <c r="C46" s="1013" t="s">
        <v>242</v>
      </c>
      <c r="D46" s="1014" t="s">
        <v>264</v>
      </c>
      <c r="E46" s="1015" t="s">
        <v>327</v>
      </c>
      <c r="F46" s="1016" t="s">
        <v>14</v>
      </c>
      <c r="G46" s="1042" t="s">
        <v>9</v>
      </c>
      <c r="H46" s="1043"/>
      <c r="I46" s="1044">
        <f>+I47</f>
        <v>20000</v>
      </c>
      <c r="J46" s="1044">
        <f t="shared" si="16"/>
        <v>10000</v>
      </c>
      <c r="K46" s="1044">
        <f t="shared" si="16"/>
        <v>10000</v>
      </c>
    </row>
    <row r="47" spans="1:11" s="715" customFormat="1" ht="36" x14ac:dyDescent="0.3">
      <c r="A47" s="762" t="s">
        <v>510</v>
      </c>
      <c r="B47" s="755" t="s">
        <v>241</v>
      </c>
      <c r="C47" s="755" t="s">
        <v>242</v>
      </c>
      <c r="D47" s="756" t="s">
        <v>264</v>
      </c>
      <c r="E47" s="757" t="s">
        <v>327</v>
      </c>
      <c r="F47" s="758" t="s">
        <v>242</v>
      </c>
      <c r="G47" s="759" t="s">
        <v>9</v>
      </c>
      <c r="H47" s="785"/>
      <c r="I47" s="786">
        <f>I48</f>
        <v>20000</v>
      </c>
      <c r="J47" s="786">
        <f t="shared" ref="J47:K48" si="17">J48</f>
        <v>10000</v>
      </c>
      <c r="K47" s="786">
        <f t="shared" si="17"/>
        <v>10000</v>
      </c>
    </row>
    <row r="48" spans="1:11" s="736" customFormat="1" x14ac:dyDescent="0.3">
      <c r="A48" s="1045" t="s">
        <v>328</v>
      </c>
      <c r="B48" s="1046" t="s">
        <v>241</v>
      </c>
      <c r="C48" s="1046" t="s">
        <v>242</v>
      </c>
      <c r="D48" s="1047" t="s">
        <v>264</v>
      </c>
      <c r="E48" s="978" t="s">
        <v>327</v>
      </c>
      <c r="F48" s="979" t="s">
        <v>242</v>
      </c>
      <c r="G48" s="980" t="s">
        <v>120</v>
      </c>
      <c r="H48" s="1046"/>
      <c r="I48" s="1048">
        <f>I49</f>
        <v>20000</v>
      </c>
      <c r="J48" s="1048">
        <f t="shared" si="17"/>
        <v>10000</v>
      </c>
      <c r="K48" s="1048">
        <f t="shared" si="17"/>
        <v>10000</v>
      </c>
    </row>
    <row r="49" spans="1:249" s="163" customFormat="1" x14ac:dyDescent="0.3">
      <c r="A49" s="115" t="s">
        <v>152</v>
      </c>
      <c r="B49" s="425" t="s">
        <v>241</v>
      </c>
      <c r="C49" s="425" t="s">
        <v>242</v>
      </c>
      <c r="D49" s="20" t="s">
        <v>264</v>
      </c>
      <c r="E49" s="154" t="s">
        <v>327</v>
      </c>
      <c r="F49" s="570" t="s">
        <v>242</v>
      </c>
      <c r="G49" s="419" t="s">
        <v>120</v>
      </c>
      <c r="H49" s="20" t="s">
        <v>251</v>
      </c>
      <c r="I49" s="416">
        <v>20000</v>
      </c>
      <c r="J49" s="416">
        <v>10000</v>
      </c>
      <c r="K49" s="416">
        <v>10000</v>
      </c>
    </row>
    <row r="50" spans="1:249" s="675" customFormat="1" ht="52.2" x14ac:dyDescent="0.3">
      <c r="A50" s="665" t="s">
        <v>581</v>
      </c>
      <c r="B50" s="666" t="s">
        <v>241</v>
      </c>
      <c r="C50" s="666" t="s">
        <v>242</v>
      </c>
      <c r="D50" s="667" t="s">
        <v>264</v>
      </c>
      <c r="E50" s="656" t="s">
        <v>266</v>
      </c>
      <c r="F50" s="657" t="s">
        <v>14</v>
      </c>
      <c r="G50" s="673" t="s">
        <v>11</v>
      </c>
      <c r="H50" s="666"/>
      <c r="I50" s="674">
        <f>+I51</f>
        <v>25000</v>
      </c>
      <c r="J50" s="674">
        <f t="shared" ref="J50:K50" si="18">+J51</f>
        <v>9700</v>
      </c>
      <c r="K50" s="674">
        <f t="shared" si="18"/>
        <v>6300</v>
      </c>
    </row>
    <row r="51" spans="1:249" s="710" customFormat="1" ht="54" x14ac:dyDescent="0.3">
      <c r="A51" s="1012" t="s">
        <v>582</v>
      </c>
      <c r="B51" s="1013" t="s">
        <v>241</v>
      </c>
      <c r="C51" s="1013" t="s">
        <v>242</v>
      </c>
      <c r="D51" s="1014" t="s">
        <v>264</v>
      </c>
      <c r="E51" s="998" t="s">
        <v>340</v>
      </c>
      <c r="F51" s="999" t="s">
        <v>14</v>
      </c>
      <c r="G51" s="1026" t="s">
        <v>11</v>
      </c>
      <c r="H51" s="1013"/>
      <c r="I51" s="1027">
        <f>+I53</f>
        <v>25000</v>
      </c>
      <c r="J51" s="1027">
        <f t="shared" ref="J51:K51" si="19">+J53</f>
        <v>9700</v>
      </c>
      <c r="K51" s="1027">
        <f t="shared" si="19"/>
        <v>6300</v>
      </c>
    </row>
    <row r="52" spans="1:249" s="715" customFormat="1" ht="54" x14ac:dyDescent="0.3">
      <c r="A52" s="762" t="s">
        <v>446</v>
      </c>
      <c r="B52" s="755" t="s">
        <v>241</v>
      </c>
      <c r="C52" s="755" t="s">
        <v>242</v>
      </c>
      <c r="D52" s="756" t="s">
        <v>264</v>
      </c>
      <c r="E52" s="767" t="s">
        <v>340</v>
      </c>
      <c r="F52" s="768" t="s">
        <v>242</v>
      </c>
      <c r="G52" s="769" t="s">
        <v>9</v>
      </c>
      <c r="H52" s="755"/>
      <c r="I52" s="760">
        <f>I53</f>
        <v>25000</v>
      </c>
      <c r="J52" s="760">
        <f t="shared" ref="J52:K52" si="20">J53</f>
        <v>9700</v>
      </c>
      <c r="K52" s="760">
        <f t="shared" si="20"/>
        <v>6300</v>
      </c>
    </row>
    <row r="53" spans="1:249" s="736" customFormat="1" x14ac:dyDescent="0.3">
      <c r="A53" s="975" t="s">
        <v>342</v>
      </c>
      <c r="B53" s="976" t="s">
        <v>241</v>
      </c>
      <c r="C53" s="976" t="s">
        <v>242</v>
      </c>
      <c r="D53" s="977" t="s">
        <v>264</v>
      </c>
      <c r="E53" s="978" t="s">
        <v>340</v>
      </c>
      <c r="F53" s="979" t="s">
        <v>242</v>
      </c>
      <c r="G53" s="980" t="s">
        <v>22</v>
      </c>
      <c r="H53" s="981"/>
      <c r="I53" s="982">
        <f>+I54</f>
        <v>25000</v>
      </c>
      <c r="J53" s="982">
        <f t="shared" ref="J53:K53" si="21">+J54</f>
        <v>9700</v>
      </c>
      <c r="K53" s="982">
        <f t="shared" si="21"/>
        <v>6300</v>
      </c>
    </row>
    <row r="54" spans="1:249" s="254" customFormat="1" x14ac:dyDescent="0.3">
      <c r="A54" s="115" t="s">
        <v>152</v>
      </c>
      <c r="B54" s="409" t="s">
        <v>241</v>
      </c>
      <c r="C54" s="409" t="s">
        <v>242</v>
      </c>
      <c r="D54" s="16" t="s">
        <v>264</v>
      </c>
      <c r="E54" s="63" t="s">
        <v>340</v>
      </c>
      <c r="F54" s="571" t="s">
        <v>242</v>
      </c>
      <c r="G54" s="355" t="s">
        <v>13</v>
      </c>
      <c r="H54" s="16" t="s">
        <v>251</v>
      </c>
      <c r="I54" s="416">
        <v>25000</v>
      </c>
      <c r="J54" s="416">
        <v>9700</v>
      </c>
      <c r="K54" s="416">
        <v>6300</v>
      </c>
      <c r="L54" s="281"/>
      <c r="M54" s="281"/>
      <c r="N54" s="281"/>
      <c r="O54" s="281"/>
      <c r="P54" s="281"/>
      <c r="Q54" s="281"/>
      <c r="R54" s="281"/>
      <c r="S54" s="281"/>
      <c r="T54" s="281"/>
      <c r="U54" s="281"/>
      <c r="V54" s="281"/>
      <c r="W54" s="281"/>
      <c r="X54" s="281"/>
      <c r="Y54" s="281"/>
      <c r="Z54" s="281"/>
      <c r="AA54" s="281"/>
      <c r="AB54" s="281"/>
      <c r="AC54" s="281"/>
      <c r="AD54" s="281"/>
      <c r="AE54" s="281"/>
      <c r="AF54" s="281"/>
      <c r="AG54" s="281"/>
      <c r="AH54" s="281"/>
      <c r="AI54" s="281"/>
      <c r="AJ54" s="281"/>
      <c r="AK54" s="281"/>
      <c r="AL54" s="281"/>
      <c r="AM54" s="281"/>
      <c r="AN54" s="281"/>
      <c r="AO54" s="281"/>
      <c r="AP54" s="281"/>
      <c r="AQ54" s="281"/>
      <c r="AR54" s="281"/>
      <c r="AS54" s="281"/>
      <c r="AT54" s="281"/>
      <c r="AU54" s="281"/>
      <c r="AV54" s="281"/>
      <c r="AW54" s="281"/>
      <c r="AX54" s="281"/>
      <c r="AY54" s="281"/>
      <c r="AZ54" s="281"/>
      <c r="BA54" s="281"/>
      <c r="BB54" s="281"/>
      <c r="BC54" s="281"/>
      <c r="BD54" s="281"/>
      <c r="BE54" s="281"/>
      <c r="BF54" s="281"/>
      <c r="BG54" s="281"/>
      <c r="BH54" s="281"/>
      <c r="BI54" s="281"/>
      <c r="BJ54" s="281"/>
      <c r="BK54" s="281"/>
      <c r="BL54" s="281"/>
      <c r="BM54" s="281"/>
      <c r="BN54" s="281"/>
      <c r="BO54" s="281"/>
      <c r="BP54" s="281"/>
      <c r="BQ54" s="281"/>
      <c r="BR54" s="281"/>
      <c r="BS54" s="281"/>
      <c r="BT54" s="281"/>
      <c r="BU54" s="281"/>
      <c r="BV54" s="281"/>
      <c r="BW54" s="281"/>
      <c r="BX54" s="281"/>
      <c r="BY54" s="281"/>
      <c r="BZ54" s="281"/>
      <c r="CA54" s="281"/>
      <c r="CB54" s="281"/>
      <c r="CC54" s="281"/>
      <c r="CD54" s="281"/>
      <c r="CE54" s="281"/>
      <c r="CF54" s="281"/>
      <c r="CG54" s="281"/>
      <c r="CH54" s="281"/>
      <c r="CI54" s="281"/>
      <c r="CJ54" s="281"/>
      <c r="CK54" s="281"/>
      <c r="CL54" s="281"/>
      <c r="CM54" s="281"/>
      <c r="CN54" s="281"/>
      <c r="CO54" s="281"/>
      <c r="CP54" s="281"/>
      <c r="CQ54" s="281"/>
      <c r="CR54" s="281"/>
      <c r="CS54" s="281"/>
      <c r="CT54" s="281"/>
      <c r="CU54" s="281"/>
      <c r="CV54" s="281"/>
      <c r="CW54" s="281"/>
      <c r="CX54" s="281"/>
      <c r="CY54" s="281"/>
      <c r="CZ54" s="281"/>
      <c r="DA54" s="281"/>
      <c r="DB54" s="281"/>
      <c r="DC54" s="281"/>
      <c r="DD54" s="281"/>
      <c r="DE54" s="281"/>
      <c r="DF54" s="281"/>
      <c r="DG54" s="281"/>
      <c r="DH54" s="281"/>
      <c r="DI54" s="281"/>
      <c r="DJ54" s="281"/>
      <c r="DK54" s="281"/>
      <c r="DL54" s="281"/>
      <c r="DM54" s="281"/>
      <c r="DN54" s="281"/>
      <c r="DO54" s="281"/>
      <c r="DP54" s="281"/>
      <c r="DQ54" s="281"/>
      <c r="DR54" s="281"/>
      <c r="DS54" s="281"/>
      <c r="DT54" s="281"/>
      <c r="DU54" s="281"/>
      <c r="DV54" s="281"/>
      <c r="DW54" s="281"/>
      <c r="DX54" s="281"/>
      <c r="DY54" s="281"/>
      <c r="DZ54" s="281"/>
      <c r="EA54" s="281"/>
      <c r="EB54" s="281"/>
      <c r="EC54" s="281"/>
      <c r="ED54" s="281"/>
      <c r="EE54" s="281"/>
      <c r="EF54" s="281"/>
      <c r="EG54" s="281"/>
      <c r="EH54" s="281"/>
      <c r="EI54" s="281"/>
      <c r="EJ54" s="281"/>
      <c r="EK54" s="281"/>
      <c r="EL54" s="281"/>
      <c r="EM54" s="281"/>
      <c r="EN54" s="281"/>
      <c r="EO54" s="281"/>
      <c r="EP54" s="281"/>
      <c r="EQ54" s="281"/>
      <c r="ER54" s="281"/>
      <c r="ES54" s="281"/>
      <c r="ET54" s="281"/>
      <c r="EU54" s="281"/>
      <c r="EV54" s="281"/>
      <c r="EW54" s="281"/>
      <c r="EX54" s="281"/>
      <c r="EY54" s="281"/>
      <c r="EZ54" s="281"/>
      <c r="FA54" s="281"/>
      <c r="FB54" s="281"/>
      <c r="FC54" s="281"/>
      <c r="FD54" s="281"/>
      <c r="FE54" s="281"/>
      <c r="FF54" s="281"/>
      <c r="FG54" s="281"/>
      <c r="FH54" s="281"/>
      <c r="FI54" s="281"/>
      <c r="FJ54" s="281"/>
      <c r="FK54" s="281"/>
      <c r="FL54" s="281"/>
      <c r="FM54" s="281"/>
      <c r="FN54" s="281"/>
      <c r="FO54" s="281"/>
      <c r="FP54" s="281"/>
      <c r="FQ54" s="281"/>
      <c r="FR54" s="281"/>
      <c r="FS54" s="281"/>
      <c r="FT54" s="281"/>
      <c r="FU54" s="281"/>
      <c r="FV54" s="281"/>
      <c r="FW54" s="281"/>
      <c r="FX54" s="281"/>
      <c r="FY54" s="281"/>
      <c r="FZ54" s="281"/>
      <c r="GA54" s="281"/>
      <c r="GB54" s="281"/>
      <c r="GC54" s="281"/>
      <c r="GD54" s="281"/>
      <c r="GE54" s="281"/>
      <c r="GF54" s="281"/>
      <c r="GG54" s="281"/>
      <c r="GH54" s="281"/>
      <c r="GI54" s="281"/>
      <c r="GJ54" s="281"/>
      <c r="GK54" s="281"/>
      <c r="GL54" s="281"/>
      <c r="GM54" s="281"/>
      <c r="GN54" s="281"/>
      <c r="GO54" s="281"/>
      <c r="GP54" s="281"/>
      <c r="GQ54" s="281"/>
      <c r="GR54" s="281"/>
      <c r="GS54" s="281"/>
      <c r="GT54" s="281"/>
      <c r="GU54" s="281"/>
      <c r="GV54" s="281"/>
      <c r="GW54" s="281"/>
      <c r="GX54" s="281"/>
      <c r="GY54" s="281"/>
      <c r="GZ54" s="281"/>
      <c r="HA54" s="281"/>
      <c r="HB54" s="281"/>
      <c r="HC54" s="281"/>
      <c r="HD54" s="281"/>
      <c r="HE54" s="281"/>
      <c r="HF54" s="281"/>
      <c r="HG54" s="281"/>
      <c r="HH54" s="281"/>
      <c r="HI54" s="281"/>
      <c r="HJ54" s="281"/>
      <c r="HK54" s="281"/>
      <c r="HL54" s="281"/>
      <c r="HM54" s="281"/>
      <c r="HN54" s="281"/>
      <c r="HO54" s="281"/>
      <c r="HP54" s="281"/>
      <c r="HQ54" s="281"/>
      <c r="HR54" s="281"/>
      <c r="HS54" s="281"/>
      <c r="HT54" s="281"/>
      <c r="HU54" s="281"/>
      <c r="HV54" s="281"/>
      <c r="HW54" s="281"/>
      <c r="HX54" s="281"/>
      <c r="HY54" s="281"/>
      <c r="HZ54" s="281"/>
      <c r="IA54" s="281"/>
      <c r="IB54" s="281"/>
      <c r="IC54" s="281"/>
      <c r="ID54" s="281"/>
      <c r="IE54" s="281"/>
      <c r="IF54" s="281"/>
      <c r="IG54" s="281"/>
      <c r="IH54" s="281"/>
      <c r="II54" s="281"/>
      <c r="IJ54" s="281"/>
      <c r="IK54" s="281"/>
      <c r="IL54" s="281"/>
      <c r="IM54" s="281"/>
      <c r="IN54" s="281"/>
      <c r="IO54" s="281"/>
    </row>
    <row r="55" spans="1:249" s="664" customFormat="1" ht="17.399999999999999" x14ac:dyDescent="0.3">
      <c r="A55" s="665" t="s">
        <v>385</v>
      </c>
      <c r="B55" s="676" t="s">
        <v>241</v>
      </c>
      <c r="C55" s="676" t="s">
        <v>242</v>
      </c>
      <c r="D55" s="677">
        <v>13</v>
      </c>
      <c r="E55" s="678" t="s">
        <v>384</v>
      </c>
      <c r="F55" s="679" t="s">
        <v>14</v>
      </c>
      <c r="G55" s="680" t="s">
        <v>11</v>
      </c>
      <c r="H55" s="681"/>
      <c r="I55" s="682">
        <f>+I56</f>
        <v>463000</v>
      </c>
      <c r="J55" s="682">
        <f t="shared" ref="J55:K55" si="22">+J56</f>
        <v>117592</v>
      </c>
      <c r="K55" s="682">
        <f t="shared" si="22"/>
        <v>114000</v>
      </c>
      <c r="L55" s="683"/>
      <c r="M55" s="683"/>
      <c r="N55" s="683"/>
      <c r="O55" s="683"/>
      <c r="P55" s="683"/>
      <c r="Q55" s="683"/>
      <c r="R55" s="683"/>
      <c r="S55" s="683"/>
      <c r="T55" s="683"/>
      <c r="U55" s="683"/>
      <c r="V55" s="683"/>
      <c r="W55" s="683"/>
      <c r="X55" s="683"/>
      <c r="Y55" s="683"/>
      <c r="Z55" s="683"/>
      <c r="AA55" s="683"/>
      <c r="AB55" s="683"/>
      <c r="AC55" s="683"/>
      <c r="AD55" s="683"/>
      <c r="AE55" s="683"/>
      <c r="AF55" s="683"/>
      <c r="AG55" s="683"/>
      <c r="AH55" s="683"/>
      <c r="AI55" s="683"/>
      <c r="AJ55" s="683"/>
      <c r="AK55" s="683"/>
      <c r="AL55" s="683"/>
      <c r="AM55" s="683"/>
      <c r="AN55" s="683"/>
      <c r="AO55" s="683"/>
      <c r="AP55" s="683"/>
      <c r="AQ55" s="683"/>
      <c r="AR55" s="683"/>
      <c r="AS55" s="683"/>
      <c r="AT55" s="683"/>
      <c r="AU55" s="683"/>
      <c r="AV55" s="683"/>
      <c r="AW55" s="683"/>
      <c r="AX55" s="683"/>
      <c r="AY55" s="683"/>
      <c r="AZ55" s="683"/>
      <c r="BA55" s="683"/>
      <c r="BB55" s="683"/>
      <c r="BC55" s="683"/>
      <c r="BD55" s="683"/>
      <c r="BE55" s="683"/>
      <c r="BF55" s="683"/>
      <c r="BG55" s="683"/>
      <c r="BH55" s="683"/>
      <c r="BI55" s="683"/>
      <c r="BJ55" s="683"/>
      <c r="BK55" s="683"/>
      <c r="BL55" s="683"/>
      <c r="BM55" s="683"/>
      <c r="BN55" s="683"/>
      <c r="BO55" s="683"/>
      <c r="BP55" s="683"/>
      <c r="BQ55" s="683"/>
      <c r="BR55" s="683"/>
      <c r="BS55" s="683"/>
      <c r="BT55" s="683"/>
      <c r="BU55" s="683"/>
      <c r="BV55" s="683"/>
      <c r="BW55" s="683"/>
      <c r="BX55" s="683"/>
      <c r="BY55" s="683"/>
      <c r="BZ55" s="683"/>
      <c r="CA55" s="683"/>
      <c r="CB55" s="683"/>
      <c r="CC55" s="683"/>
      <c r="CD55" s="683"/>
      <c r="CE55" s="683"/>
      <c r="CF55" s="683"/>
      <c r="CG55" s="683"/>
      <c r="CH55" s="683"/>
      <c r="CI55" s="683"/>
      <c r="CJ55" s="683"/>
      <c r="CK55" s="683"/>
      <c r="CL55" s="683"/>
      <c r="CM55" s="683"/>
      <c r="CN55" s="683"/>
      <c r="CO55" s="683"/>
      <c r="CP55" s="683"/>
      <c r="CQ55" s="683"/>
      <c r="CR55" s="683"/>
      <c r="CS55" s="683"/>
      <c r="CT55" s="683"/>
      <c r="CU55" s="683"/>
      <c r="CV55" s="683"/>
      <c r="CW55" s="683"/>
      <c r="CX55" s="683"/>
      <c r="CY55" s="683"/>
      <c r="CZ55" s="683"/>
      <c r="DA55" s="683"/>
      <c r="DB55" s="683"/>
      <c r="DC55" s="683"/>
      <c r="DD55" s="683"/>
      <c r="DE55" s="683"/>
      <c r="DF55" s="683"/>
      <c r="DG55" s="683"/>
      <c r="DH55" s="683"/>
      <c r="DI55" s="683"/>
      <c r="DJ55" s="683"/>
      <c r="DK55" s="683"/>
      <c r="DL55" s="683"/>
      <c r="DM55" s="683"/>
      <c r="DN55" s="683"/>
      <c r="DO55" s="683"/>
      <c r="DP55" s="683"/>
      <c r="DQ55" s="683"/>
      <c r="DR55" s="683"/>
      <c r="DS55" s="683"/>
      <c r="DT55" s="683"/>
      <c r="DU55" s="683"/>
      <c r="DV55" s="683"/>
      <c r="DW55" s="683"/>
      <c r="DX55" s="683"/>
      <c r="DY55" s="683"/>
      <c r="DZ55" s="683"/>
      <c r="EA55" s="683"/>
      <c r="EB55" s="683"/>
      <c r="EC55" s="683"/>
      <c r="ED55" s="683"/>
      <c r="EE55" s="683"/>
      <c r="EF55" s="683"/>
      <c r="EG55" s="683"/>
      <c r="EH55" s="683"/>
      <c r="EI55" s="683"/>
      <c r="EJ55" s="683"/>
      <c r="EK55" s="683"/>
      <c r="EL55" s="683"/>
      <c r="EM55" s="683"/>
      <c r="EN55" s="683"/>
      <c r="EO55" s="683"/>
      <c r="EP55" s="683"/>
      <c r="EQ55" s="683"/>
      <c r="ER55" s="683"/>
      <c r="ES55" s="683"/>
      <c r="ET55" s="683"/>
      <c r="EU55" s="683"/>
      <c r="EV55" s="683"/>
      <c r="EW55" s="683"/>
      <c r="EX55" s="683"/>
      <c r="EY55" s="683"/>
      <c r="EZ55" s="683"/>
      <c r="FA55" s="683"/>
      <c r="FB55" s="683"/>
      <c r="FC55" s="683"/>
      <c r="FD55" s="683"/>
      <c r="FE55" s="683"/>
      <c r="FF55" s="683"/>
      <c r="FG55" s="683"/>
      <c r="FH55" s="683"/>
      <c r="FI55" s="683"/>
      <c r="FJ55" s="683"/>
      <c r="FK55" s="683"/>
      <c r="FL55" s="683"/>
      <c r="FM55" s="683"/>
      <c r="FN55" s="683"/>
      <c r="FO55" s="683"/>
      <c r="FP55" s="683"/>
      <c r="FQ55" s="683"/>
      <c r="FR55" s="683"/>
      <c r="FS55" s="683"/>
      <c r="FT55" s="683"/>
      <c r="FU55" s="683"/>
      <c r="FV55" s="683"/>
      <c r="FW55" s="683"/>
      <c r="FX55" s="683"/>
      <c r="FY55" s="683"/>
      <c r="FZ55" s="683"/>
      <c r="GA55" s="683"/>
      <c r="GB55" s="683"/>
      <c r="GC55" s="683"/>
      <c r="GD55" s="683"/>
      <c r="GE55" s="683"/>
      <c r="GF55" s="683"/>
      <c r="GG55" s="683"/>
      <c r="GH55" s="683"/>
      <c r="GI55" s="683"/>
      <c r="GJ55" s="683"/>
      <c r="GK55" s="683"/>
      <c r="GL55" s="683"/>
      <c r="GM55" s="683"/>
      <c r="GN55" s="683"/>
      <c r="GO55" s="683"/>
      <c r="GP55" s="683"/>
      <c r="GQ55" s="683"/>
      <c r="GR55" s="683"/>
      <c r="GS55" s="683"/>
      <c r="GT55" s="683"/>
      <c r="GU55" s="683"/>
      <c r="GV55" s="683"/>
      <c r="GW55" s="683"/>
      <c r="GX55" s="683"/>
      <c r="GY55" s="683"/>
      <c r="GZ55" s="683"/>
      <c r="HA55" s="683"/>
      <c r="HB55" s="683"/>
      <c r="HC55" s="683"/>
      <c r="HD55" s="683"/>
      <c r="HE55" s="683"/>
      <c r="HF55" s="683"/>
      <c r="HG55" s="683"/>
      <c r="HH55" s="683"/>
      <c r="HI55" s="683"/>
      <c r="HJ55" s="683"/>
      <c r="HK55" s="683"/>
      <c r="HL55" s="683"/>
      <c r="HM55" s="683"/>
      <c r="HN55" s="683"/>
      <c r="HO55" s="683"/>
      <c r="HP55" s="683"/>
      <c r="HQ55" s="683"/>
      <c r="HR55" s="683"/>
      <c r="HS55" s="683"/>
      <c r="HT55" s="683"/>
      <c r="HU55" s="683"/>
      <c r="HV55" s="683"/>
      <c r="HW55" s="683"/>
      <c r="HX55" s="683"/>
      <c r="HY55" s="683"/>
      <c r="HZ55" s="683"/>
      <c r="IA55" s="683"/>
      <c r="IB55" s="683"/>
      <c r="IC55" s="683"/>
      <c r="ID55" s="683"/>
      <c r="IE55" s="683"/>
      <c r="IF55" s="683"/>
      <c r="IG55" s="683"/>
      <c r="IH55" s="683"/>
      <c r="II55" s="683"/>
      <c r="IJ55" s="683"/>
      <c r="IK55" s="683"/>
      <c r="IL55" s="683"/>
      <c r="IM55" s="683"/>
      <c r="IN55" s="683"/>
      <c r="IO55" s="683"/>
    </row>
    <row r="56" spans="1:249" s="710" customFormat="1" x14ac:dyDescent="0.3">
      <c r="A56" s="1012" t="s">
        <v>438</v>
      </c>
      <c r="B56" s="1096" t="s">
        <v>241</v>
      </c>
      <c r="C56" s="1096" t="s">
        <v>242</v>
      </c>
      <c r="D56" s="1097">
        <v>13</v>
      </c>
      <c r="E56" s="1053" t="s">
        <v>386</v>
      </c>
      <c r="F56" s="1054" t="s">
        <v>14</v>
      </c>
      <c r="G56" s="1026" t="s">
        <v>11</v>
      </c>
      <c r="H56" s="1096"/>
      <c r="I56" s="1027">
        <f>I57</f>
        <v>463000</v>
      </c>
      <c r="J56" s="1027">
        <f t="shared" ref="J56:K56" si="23">J57</f>
        <v>117592</v>
      </c>
      <c r="K56" s="1027">
        <f t="shared" si="23"/>
        <v>114000</v>
      </c>
    </row>
    <row r="57" spans="1:249" s="730" customFormat="1" x14ac:dyDescent="0.3">
      <c r="A57" s="983" t="s">
        <v>388</v>
      </c>
      <c r="B57" s="984" t="s">
        <v>241</v>
      </c>
      <c r="C57" s="984" t="s">
        <v>242</v>
      </c>
      <c r="D57" s="985">
        <v>13</v>
      </c>
      <c r="E57" s="986" t="s">
        <v>386</v>
      </c>
      <c r="F57" s="987" t="s">
        <v>14</v>
      </c>
      <c r="G57" s="988" t="s">
        <v>15</v>
      </c>
      <c r="H57" s="984"/>
      <c r="I57" s="989">
        <f>SUM(I58:I60)</f>
        <v>463000</v>
      </c>
      <c r="J57" s="989">
        <f t="shared" ref="J57:K57" si="24">SUM(J58:J60)</f>
        <v>117592</v>
      </c>
      <c r="K57" s="989">
        <f t="shared" si="24"/>
        <v>114000</v>
      </c>
    </row>
    <row r="58" spans="1:249" s="163" customFormat="1" ht="54" x14ac:dyDescent="0.3">
      <c r="A58" s="31" t="s">
        <v>249</v>
      </c>
      <c r="B58" s="639" t="s">
        <v>241</v>
      </c>
      <c r="C58" s="640" t="s">
        <v>242</v>
      </c>
      <c r="D58" s="641" t="s">
        <v>264</v>
      </c>
      <c r="E58" s="642" t="s">
        <v>386</v>
      </c>
      <c r="F58" s="643" t="s">
        <v>14</v>
      </c>
      <c r="G58" s="644" t="s">
        <v>23</v>
      </c>
      <c r="H58" s="639" t="s">
        <v>244</v>
      </c>
      <c r="I58" s="645"/>
      <c r="J58" s="645"/>
      <c r="K58" s="645"/>
    </row>
    <row r="59" spans="1:249" s="163" customFormat="1" x14ac:dyDescent="0.3">
      <c r="A59" s="115" t="s">
        <v>152</v>
      </c>
      <c r="B59" s="406" t="s">
        <v>241</v>
      </c>
      <c r="C59" s="426" t="s">
        <v>242</v>
      </c>
      <c r="D59" s="172">
        <v>13</v>
      </c>
      <c r="E59" s="173" t="s">
        <v>386</v>
      </c>
      <c r="F59" s="572" t="s">
        <v>14</v>
      </c>
      <c r="G59" s="174" t="s">
        <v>15</v>
      </c>
      <c r="H59" s="623" t="s">
        <v>251</v>
      </c>
      <c r="I59" s="417">
        <v>420000</v>
      </c>
      <c r="J59" s="417">
        <v>104592</v>
      </c>
      <c r="K59" s="417">
        <v>101000</v>
      </c>
    </row>
    <row r="60" spans="1:249" s="163" customFormat="1" x14ac:dyDescent="0.3">
      <c r="A60" s="140" t="s">
        <v>252</v>
      </c>
      <c r="B60" s="426" t="s">
        <v>241</v>
      </c>
      <c r="C60" s="426" t="s">
        <v>242</v>
      </c>
      <c r="D60" s="172">
        <v>13</v>
      </c>
      <c r="E60" s="173" t="s">
        <v>386</v>
      </c>
      <c r="F60" s="572" t="s">
        <v>14</v>
      </c>
      <c r="G60" s="174" t="s">
        <v>23</v>
      </c>
      <c r="H60" s="406" t="s">
        <v>253</v>
      </c>
      <c r="I60" s="417">
        <v>43000</v>
      </c>
      <c r="J60" s="417">
        <v>13000</v>
      </c>
      <c r="K60" s="417">
        <v>13000</v>
      </c>
    </row>
    <row r="61" spans="1:249" s="675" customFormat="1" x14ac:dyDescent="0.3">
      <c r="A61" s="684" t="s">
        <v>390</v>
      </c>
      <c r="B61" s="685" t="s">
        <v>241</v>
      </c>
      <c r="C61" s="685" t="s">
        <v>242</v>
      </c>
      <c r="D61" s="686" t="s">
        <v>264</v>
      </c>
      <c r="E61" s="687" t="s">
        <v>389</v>
      </c>
      <c r="F61" s="688" t="s">
        <v>14</v>
      </c>
      <c r="G61" s="673" t="s">
        <v>11</v>
      </c>
      <c r="H61" s="685"/>
      <c r="I61" s="674">
        <f>+I62</f>
        <v>0</v>
      </c>
      <c r="J61" s="674">
        <f t="shared" ref="J61:K62" si="25">+J62</f>
        <v>0</v>
      </c>
      <c r="K61" s="674">
        <f t="shared" si="25"/>
        <v>0</v>
      </c>
    </row>
    <row r="62" spans="1:249" s="709" customFormat="1" x14ac:dyDescent="0.3">
      <c r="A62" s="1050" t="s">
        <v>392</v>
      </c>
      <c r="B62" s="1051" t="s">
        <v>241</v>
      </c>
      <c r="C62" s="1051" t="s">
        <v>242</v>
      </c>
      <c r="D62" s="1052" t="s">
        <v>264</v>
      </c>
      <c r="E62" s="1053" t="s">
        <v>391</v>
      </c>
      <c r="F62" s="1054" t="s">
        <v>14</v>
      </c>
      <c r="G62" s="1026" t="s">
        <v>11</v>
      </c>
      <c r="H62" s="1054"/>
      <c r="I62" s="1027">
        <f>+I63</f>
        <v>0</v>
      </c>
      <c r="J62" s="1027">
        <f t="shared" si="25"/>
        <v>0</v>
      </c>
      <c r="K62" s="1027">
        <f t="shared" si="25"/>
        <v>0</v>
      </c>
    </row>
    <row r="63" spans="1:249" s="730" customFormat="1" ht="36" x14ac:dyDescent="0.3">
      <c r="A63" s="1045" t="s">
        <v>485</v>
      </c>
      <c r="B63" s="1049" t="s">
        <v>241</v>
      </c>
      <c r="C63" s="1049" t="s">
        <v>242</v>
      </c>
      <c r="D63" s="1037" t="s">
        <v>264</v>
      </c>
      <c r="E63" s="986" t="s">
        <v>391</v>
      </c>
      <c r="F63" s="987" t="s">
        <v>14</v>
      </c>
      <c r="G63" s="988" t="s">
        <v>24</v>
      </c>
      <c r="H63" s="1037"/>
      <c r="I63" s="989">
        <f>SUM(I64:I65)</f>
        <v>0</v>
      </c>
      <c r="J63" s="989">
        <f t="shared" ref="J63:K63" si="26">SUM(J64:J65)</f>
        <v>0</v>
      </c>
      <c r="K63" s="989">
        <f t="shared" si="26"/>
        <v>0</v>
      </c>
    </row>
    <row r="64" spans="1:249" s="163" customFormat="1" ht="54" x14ac:dyDescent="0.3">
      <c r="A64" s="31" t="s">
        <v>249</v>
      </c>
      <c r="B64" s="409" t="s">
        <v>241</v>
      </c>
      <c r="C64" s="409" t="s">
        <v>242</v>
      </c>
      <c r="D64" s="16" t="s">
        <v>264</v>
      </c>
      <c r="E64" s="317" t="s">
        <v>391</v>
      </c>
      <c r="F64" s="573" t="s">
        <v>14</v>
      </c>
      <c r="G64" s="318" t="s">
        <v>24</v>
      </c>
      <c r="H64" s="16" t="s">
        <v>244</v>
      </c>
      <c r="I64" s="420">
        <v>0</v>
      </c>
      <c r="J64" s="420">
        <v>0</v>
      </c>
      <c r="K64" s="420">
        <v>0</v>
      </c>
    </row>
    <row r="65" spans="1:11" s="281" customFormat="1" x14ac:dyDescent="0.3">
      <c r="A65" s="115" t="s">
        <v>152</v>
      </c>
      <c r="B65" s="409" t="s">
        <v>241</v>
      </c>
      <c r="C65" s="409" t="s">
        <v>242</v>
      </c>
      <c r="D65" s="16" t="s">
        <v>264</v>
      </c>
      <c r="E65" s="317" t="s">
        <v>391</v>
      </c>
      <c r="F65" s="573" t="s">
        <v>14</v>
      </c>
      <c r="G65" s="318" t="s">
        <v>24</v>
      </c>
      <c r="H65" s="16" t="s">
        <v>251</v>
      </c>
      <c r="I65" s="420">
        <v>0</v>
      </c>
      <c r="J65" s="420">
        <v>0</v>
      </c>
      <c r="K65" s="420">
        <v>0</v>
      </c>
    </row>
    <row r="66" spans="1:11" s="163" customFormat="1" x14ac:dyDescent="0.3">
      <c r="A66" s="461" t="s">
        <v>269</v>
      </c>
      <c r="B66" s="462" t="s">
        <v>241</v>
      </c>
      <c r="C66" s="462" t="s">
        <v>243</v>
      </c>
      <c r="D66" s="463"/>
      <c r="E66" s="463"/>
      <c r="F66" s="533"/>
      <c r="G66" s="560"/>
      <c r="H66" s="462"/>
      <c r="I66" s="460">
        <f>+I67</f>
        <v>112126</v>
      </c>
      <c r="J66" s="460">
        <f t="shared" ref="J66:K66" si="27">+J67</f>
        <v>117305</v>
      </c>
      <c r="K66" s="460">
        <f t="shared" si="27"/>
        <v>121540</v>
      </c>
    </row>
    <row r="67" spans="1:11" s="163" customFormat="1" x14ac:dyDescent="0.3">
      <c r="A67" s="480" t="s">
        <v>270</v>
      </c>
      <c r="B67" s="481" t="s">
        <v>241</v>
      </c>
      <c r="C67" s="481" t="s">
        <v>243</v>
      </c>
      <c r="D67" s="482" t="s">
        <v>271</v>
      </c>
      <c r="E67" s="483"/>
      <c r="F67" s="534"/>
      <c r="G67" s="561"/>
      <c r="H67" s="484"/>
      <c r="I67" s="473">
        <f>I68</f>
        <v>112126</v>
      </c>
      <c r="J67" s="473">
        <f t="shared" ref="J67:K69" si="28">J68</f>
        <v>117305</v>
      </c>
      <c r="K67" s="473">
        <f t="shared" si="28"/>
        <v>121540</v>
      </c>
    </row>
    <row r="68" spans="1:11" s="675" customFormat="1" x14ac:dyDescent="0.3">
      <c r="A68" s="684" t="s">
        <v>390</v>
      </c>
      <c r="B68" s="685" t="s">
        <v>241</v>
      </c>
      <c r="C68" s="685" t="s">
        <v>243</v>
      </c>
      <c r="D68" s="686" t="s">
        <v>271</v>
      </c>
      <c r="E68" s="687" t="s">
        <v>389</v>
      </c>
      <c r="F68" s="688" t="s">
        <v>14</v>
      </c>
      <c r="G68" s="673" t="s">
        <v>11</v>
      </c>
      <c r="H68" s="685"/>
      <c r="I68" s="674">
        <f>I69</f>
        <v>112126</v>
      </c>
      <c r="J68" s="674">
        <f t="shared" si="28"/>
        <v>117305</v>
      </c>
      <c r="K68" s="674">
        <f t="shared" si="28"/>
        <v>121540</v>
      </c>
    </row>
    <row r="69" spans="1:11" s="709" customFormat="1" x14ac:dyDescent="0.3">
      <c r="A69" s="1050" t="s">
        <v>392</v>
      </c>
      <c r="B69" s="1051" t="s">
        <v>241</v>
      </c>
      <c r="C69" s="1051" t="s">
        <v>243</v>
      </c>
      <c r="D69" s="1052" t="s">
        <v>271</v>
      </c>
      <c r="E69" s="1053" t="s">
        <v>391</v>
      </c>
      <c r="F69" s="1054" t="s">
        <v>14</v>
      </c>
      <c r="G69" s="1026" t="s">
        <v>11</v>
      </c>
      <c r="H69" s="1054"/>
      <c r="I69" s="1027">
        <f>I70</f>
        <v>112126</v>
      </c>
      <c r="J69" s="1027">
        <f t="shared" si="28"/>
        <v>117305</v>
      </c>
      <c r="K69" s="1027">
        <f t="shared" si="28"/>
        <v>121540</v>
      </c>
    </row>
    <row r="70" spans="1:11" s="735" customFormat="1" ht="36" x14ac:dyDescent="0.3">
      <c r="A70" s="1045" t="s">
        <v>620</v>
      </c>
      <c r="B70" s="1049" t="s">
        <v>241</v>
      </c>
      <c r="C70" s="1049" t="s">
        <v>243</v>
      </c>
      <c r="D70" s="1037" t="s">
        <v>271</v>
      </c>
      <c r="E70" s="986" t="s">
        <v>391</v>
      </c>
      <c r="F70" s="987" t="s">
        <v>14</v>
      </c>
      <c r="G70" s="988" t="s">
        <v>16</v>
      </c>
      <c r="H70" s="1037"/>
      <c r="I70" s="989">
        <f>SUM(I71:I72)</f>
        <v>112126</v>
      </c>
      <c r="J70" s="989">
        <f t="shared" ref="J70:K70" si="29">SUM(J71:J72)</f>
        <v>117305</v>
      </c>
      <c r="K70" s="989">
        <f t="shared" si="29"/>
        <v>121540</v>
      </c>
    </row>
    <row r="71" spans="1:11" s="320" customFormat="1" ht="54" x14ac:dyDescent="0.3">
      <c r="A71" s="31" t="s">
        <v>249</v>
      </c>
      <c r="B71" s="409" t="s">
        <v>241</v>
      </c>
      <c r="C71" s="409" t="s">
        <v>243</v>
      </c>
      <c r="D71" s="16" t="s">
        <v>271</v>
      </c>
      <c r="E71" s="317" t="s">
        <v>391</v>
      </c>
      <c r="F71" s="573" t="s">
        <v>14</v>
      </c>
      <c r="G71" s="318" t="s">
        <v>16</v>
      </c>
      <c r="H71" s="16" t="s">
        <v>244</v>
      </c>
      <c r="I71" s="416">
        <v>90619.199999999997</v>
      </c>
      <c r="J71" s="416">
        <v>90619.199999999997</v>
      </c>
      <c r="K71" s="416">
        <v>90619.199999999997</v>
      </c>
    </row>
    <row r="72" spans="1:11" s="322" customFormat="1" x14ac:dyDescent="0.3">
      <c r="A72" s="115" t="s">
        <v>152</v>
      </c>
      <c r="B72" s="409" t="s">
        <v>241</v>
      </c>
      <c r="C72" s="409" t="s">
        <v>243</v>
      </c>
      <c r="D72" s="16" t="s">
        <v>271</v>
      </c>
      <c r="E72" s="317" t="s">
        <v>391</v>
      </c>
      <c r="F72" s="573" t="s">
        <v>14</v>
      </c>
      <c r="G72" s="318" t="s">
        <v>16</v>
      </c>
      <c r="H72" s="16" t="s">
        <v>251</v>
      </c>
      <c r="I72" s="416">
        <v>21506.799999999999</v>
      </c>
      <c r="J72" s="416">
        <v>26685.8</v>
      </c>
      <c r="K72" s="416">
        <v>30920.799999999999</v>
      </c>
    </row>
    <row r="73" spans="1:11" s="320" customFormat="1" x14ac:dyDescent="0.3">
      <c r="A73" s="456" t="s">
        <v>272</v>
      </c>
      <c r="B73" s="464" t="s">
        <v>241</v>
      </c>
      <c r="C73" s="464" t="s">
        <v>271</v>
      </c>
      <c r="D73" s="465"/>
      <c r="E73" s="463"/>
      <c r="F73" s="533"/>
      <c r="G73" s="560"/>
      <c r="H73" s="465"/>
      <c r="I73" s="466">
        <f>I74+I87</f>
        <v>72000</v>
      </c>
      <c r="J73" s="466">
        <f t="shared" ref="J73:K73" si="30">J74+J87</f>
        <v>9250</v>
      </c>
      <c r="K73" s="466">
        <f t="shared" si="30"/>
        <v>9250</v>
      </c>
    </row>
    <row r="74" spans="1:11" s="320" customFormat="1" ht="34.799999999999997" x14ac:dyDescent="0.3">
      <c r="A74" s="485" t="s">
        <v>541</v>
      </c>
      <c r="B74" s="486" t="s">
        <v>241</v>
      </c>
      <c r="C74" s="486" t="s">
        <v>271</v>
      </c>
      <c r="D74" s="487" t="s">
        <v>298</v>
      </c>
      <c r="E74" s="471"/>
      <c r="F74" s="530"/>
      <c r="G74" s="554"/>
      <c r="H74" s="474"/>
      <c r="I74" s="473">
        <f>+I75</f>
        <v>62000</v>
      </c>
      <c r="J74" s="473">
        <f t="shared" ref="J74:K74" si="31">+J75</f>
        <v>9250</v>
      </c>
      <c r="K74" s="473">
        <f t="shared" si="31"/>
        <v>9250</v>
      </c>
    </row>
    <row r="75" spans="1:11" s="675" customFormat="1" ht="69.599999999999994" x14ac:dyDescent="0.3">
      <c r="A75" s="665" t="s">
        <v>602</v>
      </c>
      <c r="B75" s="666" t="s">
        <v>241</v>
      </c>
      <c r="C75" s="666" t="s">
        <v>271</v>
      </c>
      <c r="D75" s="689" t="s">
        <v>298</v>
      </c>
      <c r="E75" s="687" t="s">
        <v>347</v>
      </c>
      <c r="F75" s="688" t="s">
        <v>14</v>
      </c>
      <c r="G75" s="673" t="s">
        <v>11</v>
      </c>
      <c r="H75" s="689"/>
      <c r="I75" s="690">
        <f>+I76+I83</f>
        <v>62000</v>
      </c>
      <c r="J75" s="690">
        <f t="shared" ref="J75:K75" si="32">+J76+J83</f>
        <v>9250</v>
      </c>
      <c r="K75" s="690">
        <f t="shared" si="32"/>
        <v>9250</v>
      </c>
    </row>
    <row r="76" spans="1:11" s="709" customFormat="1" ht="108" x14ac:dyDescent="0.3">
      <c r="A76" s="1012" t="s">
        <v>596</v>
      </c>
      <c r="B76" s="1013" t="s">
        <v>241</v>
      </c>
      <c r="C76" s="1013" t="s">
        <v>271</v>
      </c>
      <c r="D76" s="1018" t="s">
        <v>298</v>
      </c>
      <c r="E76" s="1053" t="s">
        <v>348</v>
      </c>
      <c r="F76" s="1054" t="s">
        <v>14</v>
      </c>
      <c r="G76" s="1026" t="s">
        <v>9</v>
      </c>
      <c r="H76" s="1018"/>
      <c r="I76" s="1055">
        <f>+I77+I80</f>
        <v>0</v>
      </c>
      <c r="J76" s="1055">
        <f t="shared" ref="J76:K76" si="33">+J77+J80</f>
        <v>0</v>
      </c>
      <c r="K76" s="1055">
        <f t="shared" si="33"/>
        <v>0</v>
      </c>
    </row>
    <row r="77" spans="1:11" s="715" customFormat="1" ht="72" x14ac:dyDescent="0.3">
      <c r="A77" s="762" t="s">
        <v>499</v>
      </c>
      <c r="B77" s="755" t="s">
        <v>241</v>
      </c>
      <c r="C77" s="755" t="s">
        <v>271</v>
      </c>
      <c r="D77" s="766" t="s">
        <v>298</v>
      </c>
      <c r="E77" s="767" t="s">
        <v>348</v>
      </c>
      <c r="F77" s="768" t="s">
        <v>243</v>
      </c>
      <c r="G77" s="769" t="s">
        <v>11</v>
      </c>
      <c r="H77" s="766"/>
      <c r="I77" s="760">
        <f>+I78</f>
        <v>0</v>
      </c>
      <c r="J77" s="760">
        <f t="shared" ref="J77:K78" si="34">+J78</f>
        <v>0</v>
      </c>
      <c r="K77" s="760">
        <f t="shared" si="34"/>
        <v>0</v>
      </c>
    </row>
    <row r="78" spans="1:11" s="281" customFormat="1" ht="36" x14ac:dyDescent="0.3">
      <c r="A78" s="983" t="s">
        <v>502</v>
      </c>
      <c r="B78" s="1056" t="s">
        <v>241</v>
      </c>
      <c r="C78" s="1056" t="s">
        <v>271</v>
      </c>
      <c r="D78" s="1057" t="s">
        <v>298</v>
      </c>
      <c r="E78" s="986" t="s">
        <v>348</v>
      </c>
      <c r="F78" s="987" t="s">
        <v>243</v>
      </c>
      <c r="G78" s="988" t="s">
        <v>25</v>
      </c>
      <c r="H78" s="1034"/>
      <c r="I78" s="989">
        <f>+I79</f>
        <v>0</v>
      </c>
      <c r="J78" s="989">
        <f t="shared" si="34"/>
        <v>0</v>
      </c>
      <c r="K78" s="989">
        <f t="shared" si="34"/>
        <v>0</v>
      </c>
    </row>
    <row r="79" spans="1:11" s="163" customFormat="1" x14ac:dyDescent="0.3">
      <c r="A79" s="115" t="s">
        <v>152</v>
      </c>
      <c r="B79" s="427" t="s">
        <v>241</v>
      </c>
      <c r="C79" s="427" t="s">
        <v>271</v>
      </c>
      <c r="D79" s="110" t="s">
        <v>298</v>
      </c>
      <c r="E79" s="317" t="s">
        <v>348</v>
      </c>
      <c r="F79" s="573" t="s">
        <v>243</v>
      </c>
      <c r="G79" s="318" t="s">
        <v>26</v>
      </c>
      <c r="H79" s="16" t="s">
        <v>251</v>
      </c>
      <c r="I79" s="416">
        <v>0</v>
      </c>
      <c r="J79" s="416">
        <v>0</v>
      </c>
      <c r="K79" s="416">
        <v>0</v>
      </c>
    </row>
    <row r="80" spans="1:11" s="713" customFormat="1" ht="54" x14ac:dyDescent="0.3">
      <c r="A80" s="762" t="s">
        <v>500</v>
      </c>
      <c r="B80" s="755" t="s">
        <v>241</v>
      </c>
      <c r="C80" s="755" t="s">
        <v>501</v>
      </c>
      <c r="D80" s="766" t="s">
        <v>298</v>
      </c>
      <c r="E80" s="767" t="s">
        <v>348</v>
      </c>
      <c r="F80" s="768" t="s">
        <v>271</v>
      </c>
      <c r="G80" s="769" t="s">
        <v>11</v>
      </c>
      <c r="H80" s="766"/>
      <c r="I80" s="760">
        <f>+I81</f>
        <v>0</v>
      </c>
      <c r="J80" s="760">
        <f t="shared" ref="J80:K81" si="35">+J81</f>
        <v>0</v>
      </c>
      <c r="K80" s="760">
        <f t="shared" si="35"/>
        <v>0</v>
      </c>
    </row>
    <row r="81" spans="1:11" s="730" customFormat="1" ht="36" x14ac:dyDescent="0.3">
      <c r="A81" s="983" t="s">
        <v>502</v>
      </c>
      <c r="B81" s="1056" t="s">
        <v>241</v>
      </c>
      <c r="C81" s="1056" t="s">
        <v>271</v>
      </c>
      <c r="D81" s="1057" t="s">
        <v>298</v>
      </c>
      <c r="E81" s="986" t="s">
        <v>348</v>
      </c>
      <c r="F81" s="987" t="s">
        <v>271</v>
      </c>
      <c r="G81" s="988" t="s">
        <v>25</v>
      </c>
      <c r="H81" s="1034"/>
      <c r="I81" s="989">
        <f>+I82</f>
        <v>0</v>
      </c>
      <c r="J81" s="989">
        <f t="shared" si="35"/>
        <v>0</v>
      </c>
      <c r="K81" s="989">
        <f t="shared" si="35"/>
        <v>0</v>
      </c>
    </row>
    <row r="82" spans="1:11" s="163" customFormat="1" x14ac:dyDescent="0.3">
      <c r="A82" s="115" t="s">
        <v>152</v>
      </c>
      <c r="B82" s="427" t="s">
        <v>241</v>
      </c>
      <c r="C82" s="427" t="s">
        <v>271</v>
      </c>
      <c r="D82" s="110" t="s">
        <v>298</v>
      </c>
      <c r="E82" s="317" t="s">
        <v>348</v>
      </c>
      <c r="F82" s="573" t="s">
        <v>271</v>
      </c>
      <c r="G82" s="318" t="s">
        <v>25</v>
      </c>
      <c r="H82" s="16" t="s">
        <v>251</v>
      </c>
      <c r="I82" s="416">
        <v>0</v>
      </c>
      <c r="J82" s="416">
        <v>0</v>
      </c>
      <c r="K82" s="416">
        <v>0</v>
      </c>
    </row>
    <row r="83" spans="1:11" s="709" customFormat="1" ht="108" x14ac:dyDescent="0.3">
      <c r="A83" s="1012" t="s">
        <v>603</v>
      </c>
      <c r="B83" s="1013" t="s">
        <v>241</v>
      </c>
      <c r="C83" s="1013" t="s">
        <v>271</v>
      </c>
      <c r="D83" s="1018" t="s">
        <v>298</v>
      </c>
      <c r="E83" s="1053" t="s">
        <v>447</v>
      </c>
      <c r="F83" s="1054" t="s">
        <v>14</v>
      </c>
      <c r="G83" s="1026" t="s">
        <v>11</v>
      </c>
      <c r="H83" s="1018"/>
      <c r="I83" s="1055">
        <f>+I84</f>
        <v>62000</v>
      </c>
      <c r="J83" s="1055">
        <f t="shared" ref="J83:K83" si="36">+J84</f>
        <v>9250</v>
      </c>
      <c r="K83" s="1055">
        <f t="shared" si="36"/>
        <v>9250</v>
      </c>
    </row>
    <row r="84" spans="1:11" s="714" customFormat="1" ht="36" x14ac:dyDescent="0.3">
      <c r="A84" s="762" t="s">
        <v>454</v>
      </c>
      <c r="B84" s="755" t="s">
        <v>241</v>
      </c>
      <c r="C84" s="755" t="s">
        <v>271</v>
      </c>
      <c r="D84" s="766" t="s">
        <v>298</v>
      </c>
      <c r="E84" s="767" t="s">
        <v>448</v>
      </c>
      <c r="F84" s="768" t="s">
        <v>242</v>
      </c>
      <c r="G84" s="769" t="s">
        <v>11</v>
      </c>
      <c r="H84" s="766"/>
      <c r="I84" s="760">
        <f>I85</f>
        <v>62000</v>
      </c>
      <c r="J84" s="760">
        <f t="shared" ref="J84:K84" si="37">J85</f>
        <v>9250</v>
      </c>
      <c r="K84" s="760">
        <f t="shared" si="37"/>
        <v>9250</v>
      </c>
    </row>
    <row r="85" spans="1:11" s="734" customFormat="1" ht="54" x14ac:dyDescent="0.3">
      <c r="A85" s="983" t="s">
        <v>350</v>
      </c>
      <c r="B85" s="1056" t="s">
        <v>241</v>
      </c>
      <c r="C85" s="1056" t="s">
        <v>271</v>
      </c>
      <c r="D85" s="1057" t="s">
        <v>298</v>
      </c>
      <c r="E85" s="986" t="s">
        <v>447</v>
      </c>
      <c r="F85" s="987" t="s">
        <v>242</v>
      </c>
      <c r="G85" s="988" t="s">
        <v>27</v>
      </c>
      <c r="H85" s="1034"/>
      <c r="I85" s="989">
        <f>+I86</f>
        <v>62000</v>
      </c>
      <c r="J85" s="989">
        <f t="shared" ref="J85:K85" si="38">+J86</f>
        <v>9250</v>
      </c>
      <c r="K85" s="989">
        <f t="shared" si="38"/>
        <v>9250</v>
      </c>
    </row>
    <row r="86" spans="1:11" s="254" customFormat="1" x14ac:dyDescent="0.3">
      <c r="A86" s="115" t="s">
        <v>152</v>
      </c>
      <c r="B86" s="427" t="s">
        <v>241</v>
      </c>
      <c r="C86" s="427" t="s">
        <v>271</v>
      </c>
      <c r="D86" s="110" t="s">
        <v>298</v>
      </c>
      <c r="E86" s="317" t="s">
        <v>447</v>
      </c>
      <c r="F86" s="573" t="s">
        <v>242</v>
      </c>
      <c r="G86" s="318" t="s">
        <v>27</v>
      </c>
      <c r="H86" s="16" t="s">
        <v>251</v>
      </c>
      <c r="I86" s="416">
        <v>62000</v>
      </c>
      <c r="J86" s="416">
        <v>9250</v>
      </c>
      <c r="K86" s="416">
        <v>9250</v>
      </c>
    </row>
    <row r="87" spans="1:11" s="254" customFormat="1" ht="34.799999999999997" x14ac:dyDescent="0.3">
      <c r="A87" s="488" t="s">
        <v>275</v>
      </c>
      <c r="B87" s="489" t="s">
        <v>241</v>
      </c>
      <c r="C87" s="489" t="s">
        <v>271</v>
      </c>
      <c r="D87" s="484">
        <v>14</v>
      </c>
      <c r="E87" s="471"/>
      <c r="F87" s="530"/>
      <c r="G87" s="554"/>
      <c r="H87" s="484"/>
      <c r="I87" s="473">
        <f>+I88</f>
        <v>10000</v>
      </c>
      <c r="J87" s="473">
        <f t="shared" ref="J87:K89" si="39">+J88</f>
        <v>0</v>
      </c>
      <c r="K87" s="473">
        <f t="shared" si="39"/>
        <v>0</v>
      </c>
    </row>
    <row r="88" spans="1:11" s="664" customFormat="1" ht="52.2" x14ac:dyDescent="0.3">
      <c r="A88" s="745" t="s">
        <v>604</v>
      </c>
      <c r="B88" s="693" t="s">
        <v>241</v>
      </c>
      <c r="C88" s="693" t="s">
        <v>271</v>
      </c>
      <c r="D88" s="746">
        <v>14</v>
      </c>
      <c r="E88" s="687" t="s">
        <v>276</v>
      </c>
      <c r="F88" s="688" t="s">
        <v>14</v>
      </c>
      <c r="G88" s="673" t="s">
        <v>11</v>
      </c>
      <c r="H88" s="746"/>
      <c r="I88" s="674">
        <f>+I89</f>
        <v>10000</v>
      </c>
      <c r="J88" s="674">
        <f t="shared" si="39"/>
        <v>0</v>
      </c>
      <c r="K88" s="674">
        <f t="shared" si="39"/>
        <v>0</v>
      </c>
    </row>
    <row r="89" spans="1:11" s="709" customFormat="1" ht="72" x14ac:dyDescent="0.3">
      <c r="A89" s="1058" t="s">
        <v>605</v>
      </c>
      <c r="B89" s="1059" t="s">
        <v>241</v>
      </c>
      <c r="C89" s="1059" t="s">
        <v>271</v>
      </c>
      <c r="D89" s="1060" t="s">
        <v>277</v>
      </c>
      <c r="E89" s="1053" t="s">
        <v>344</v>
      </c>
      <c r="F89" s="1054" t="s">
        <v>14</v>
      </c>
      <c r="G89" s="1026" t="s">
        <v>11</v>
      </c>
      <c r="H89" s="1060"/>
      <c r="I89" s="1027">
        <f>+I90</f>
        <v>10000</v>
      </c>
      <c r="J89" s="1027">
        <f t="shared" si="39"/>
        <v>0</v>
      </c>
      <c r="K89" s="1027">
        <f t="shared" si="39"/>
        <v>0</v>
      </c>
    </row>
    <row r="90" spans="1:11" s="713" customFormat="1" ht="36" x14ac:dyDescent="0.3">
      <c r="A90" s="779" t="s">
        <v>460</v>
      </c>
      <c r="B90" s="780" t="s">
        <v>241</v>
      </c>
      <c r="C90" s="780" t="s">
        <v>271</v>
      </c>
      <c r="D90" s="781">
        <v>14</v>
      </c>
      <c r="E90" s="777" t="s">
        <v>344</v>
      </c>
      <c r="F90" s="774" t="s">
        <v>242</v>
      </c>
      <c r="G90" s="769" t="s">
        <v>11</v>
      </c>
      <c r="H90" s="766"/>
      <c r="I90" s="782">
        <f>+I91+I93</f>
        <v>10000</v>
      </c>
      <c r="J90" s="782">
        <f t="shared" ref="J90:K90" si="40">+J91+J93</f>
        <v>0</v>
      </c>
      <c r="K90" s="782">
        <f t="shared" si="40"/>
        <v>0</v>
      </c>
    </row>
    <row r="91" spans="1:11" s="730" customFormat="1" ht="36" x14ac:dyDescent="0.3">
      <c r="A91" s="1045" t="s">
        <v>346</v>
      </c>
      <c r="B91" s="1049" t="s">
        <v>241</v>
      </c>
      <c r="C91" s="1049" t="s">
        <v>271</v>
      </c>
      <c r="D91" s="1037">
        <v>14</v>
      </c>
      <c r="E91" s="1061" t="s">
        <v>344</v>
      </c>
      <c r="F91" s="1062" t="s">
        <v>242</v>
      </c>
      <c r="G91" s="1063" t="s">
        <v>17</v>
      </c>
      <c r="H91" s="1034"/>
      <c r="I91" s="989">
        <f>I92</f>
        <v>10000</v>
      </c>
      <c r="J91" s="989">
        <f t="shared" ref="J91:K91" si="41">J92</f>
        <v>0</v>
      </c>
      <c r="K91" s="989">
        <f t="shared" si="41"/>
        <v>0</v>
      </c>
    </row>
    <row r="92" spans="1:11" s="163" customFormat="1" x14ac:dyDescent="0.3">
      <c r="A92" s="115" t="s">
        <v>152</v>
      </c>
      <c r="B92" s="405" t="s">
        <v>241</v>
      </c>
      <c r="C92" s="405" t="s">
        <v>271</v>
      </c>
      <c r="D92" s="103">
        <v>14</v>
      </c>
      <c r="E92" s="173" t="s">
        <v>344</v>
      </c>
      <c r="F92" s="572" t="s">
        <v>242</v>
      </c>
      <c r="G92" s="174" t="s">
        <v>28</v>
      </c>
      <c r="H92" s="16" t="s">
        <v>251</v>
      </c>
      <c r="I92" s="416">
        <v>10000</v>
      </c>
      <c r="J92" s="416">
        <v>0</v>
      </c>
      <c r="K92" s="416">
        <v>0</v>
      </c>
    </row>
    <row r="93" spans="1:11" s="730" customFormat="1" ht="54" x14ac:dyDescent="0.3">
      <c r="A93" s="1045" t="s">
        <v>493</v>
      </c>
      <c r="B93" s="1049" t="s">
        <v>241</v>
      </c>
      <c r="C93" s="1049" t="s">
        <v>271</v>
      </c>
      <c r="D93" s="1037">
        <v>14</v>
      </c>
      <c r="E93" s="1061" t="s">
        <v>344</v>
      </c>
      <c r="F93" s="1062" t="s">
        <v>242</v>
      </c>
      <c r="G93" s="1063" t="s">
        <v>29</v>
      </c>
      <c r="H93" s="1034"/>
      <c r="I93" s="989">
        <f>I94</f>
        <v>0</v>
      </c>
      <c r="J93" s="989">
        <f t="shared" ref="J93:K93" si="42">J94</f>
        <v>0</v>
      </c>
      <c r="K93" s="989">
        <f t="shared" si="42"/>
        <v>0</v>
      </c>
    </row>
    <row r="94" spans="1:11" s="163" customFormat="1" x14ac:dyDescent="0.3">
      <c r="A94" s="115" t="s">
        <v>152</v>
      </c>
      <c r="B94" s="405" t="s">
        <v>241</v>
      </c>
      <c r="C94" s="405" t="s">
        <v>271</v>
      </c>
      <c r="D94" s="103">
        <v>14</v>
      </c>
      <c r="E94" s="173" t="s">
        <v>344</v>
      </c>
      <c r="F94" s="572" t="s">
        <v>242</v>
      </c>
      <c r="G94" s="174" t="s">
        <v>29</v>
      </c>
      <c r="H94" s="16" t="s">
        <v>251</v>
      </c>
      <c r="I94" s="416">
        <v>0</v>
      </c>
      <c r="J94" s="416">
        <v>0</v>
      </c>
      <c r="K94" s="416">
        <v>0</v>
      </c>
    </row>
    <row r="95" spans="1:11" s="163" customFormat="1" x14ac:dyDescent="0.3">
      <c r="A95" s="456" t="s">
        <v>278</v>
      </c>
      <c r="B95" s="464" t="s">
        <v>241</v>
      </c>
      <c r="C95" s="464" t="s">
        <v>248</v>
      </c>
      <c r="D95" s="465"/>
      <c r="E95" s="463"/>
      <c r="F95" s="533"/>
      <c r="G95" s="560"/>
      <c r="H95" s="465"/>
      <c r="I95" s="466">
        <f>+I96+I101</f>
        <v>110000</v>
      </c>
      <c r="J95" s="466">
        <f t="shared" ref="J95:K95" si="43">+J96+J101</f>
        <v>12500</v>
      </c>
      <c r="K95" s="466">
        <f t="shared" si="43"/>
        <v>11750</v>
      </c>
    </row>
    <row r="96" spans="1:11" s="163" customFormat="1" x14ac:dyDescent="0.3">
      <c r="A96" s="485" t="s">
        <v>490</v>
      </c>
      <c r="B96" s="486" t="s">
        <v>241</v>
      </c>
      <c r="C96" s="486" t="s">
        <v>248</v>
      </c>
      <c r="D96" s="487" t="s">
        <v>290</v>
      </c>
      <c r="E96" s="483"/>
      <c r="F96" s="534"/>
      <c r="G96" s="561"/>
      <c r="H96" s="474"/>
      <c r="I96" s="473">
        <f>+I97</f>
        <v>0</v>
      </c>
      <c r="J96" s="473">
        <f t="shared" ref="J96:K99" si="44">+J97</f>
        <v>0</v>
      </c>
      <c r="K96" s="473">
        <f t="shared" si="44"/>
        <v>0</v>
      </c>
    </row>
    <row r="97" spans="1:11" s="675" customFormat="1" x14ac:dyDescent="0.3">
      <c r="A97" s="684" t="s">
        <v>390</v>
      </c>
      <c r="B97" s="697" t="s">
        <v>241</v>
      </c>
      <c r="C97" s="697" t="s">
        <v>248</v>
      </c>
      <c r="D97" s="697" t="s">
        <v>290</v>
      </c>
      <c r="E97" s="687" t="s">
        <v>492</v>
      </c>
      <c r="F97" s="688" t="s">
        <v>14</v>
      </c>
      <c r="G97" s="673" t="s">
        <v>9</v>
      </c>
      <c r="H97" s="685"/>
      <c r="I97" s="674">
        <f>+I98</f>
        <v>0</v>
      </c>
      <c r="J97" s="674">
        <f t="shared" si="44"/>
        <v>0</v>
      </c>
      <c r="K97" s="674">
        <f t="shared" si="44"/>
        <v>0</v>
      </c>
    </row>
    <row r="98" spans="1:11" s="709" customFormat="1" x14ac:dyDescent="0.3">
      <c r="A98" s="1050" t="s">
        <v>392</v>
      </c>
      <c r="B98" s="1052" t="s">
        <v>241</v>
      </c>
      <c r="C98" s="1052" t="s">
        <v>248</v>
      </c>
      <c r="D98" s="1052" t="s">
        <v>290</v>
      </c>
      <c r="E98" s="1053" t="s">
        <v>391</v>
      </c>
      <c r="F98" s="1054" t="s">
        <v>14</v>
      </c>
      <c r="G98" s="1026" t="s">
        <v>11</v>
      </c>
      <c r="H98" s="1054"/>
      <c r="I98" s="1027">
        <f>+I99</f>
        <v>0</v>
      </c>
      <c r="J98" s="1027">
        <f t="shared" si="44"/>
        <v>0</v>
      </c>
      <c r="K98" s="1027">
        <f t="shared" si="44"/>
        <v>0</v>
      </c>
    </row>
    <row r="99" spans="1:11" s="730" customFormat="1" ht="54" x14ac:dyDescent="0.3">
      <c r="A99" s="1045" t="s">
        <v>491</v>
      </c>
      <c r="B99" s="1037" t="s">
        <v>241</v>
      </c>
      <c r="C99" s="1037" t="s">
        <v>248</v>
      </c>
      <c r="D99" s="1037" t="s">
        <v>290</v>
      </c>
      <c r="E99" s="986" t="s">
        <v>391</v>
      </c>
      <c r="F99" s="987" t="s">
        <v>14</v>
      </c>
      <c r="G99" s="988" t="s">
        <v>30</v>
      </c>
      <c r="H99" s="1037"/>
      <c r="I99" s="989">
        <f>+I100</f>
        <v>0</v>
      </c>
      <c r="J99" s="989">
        <f t="shared" si="44"/>
        <v>0</v>
      </c>
      <c r="K99" s="989">
        <f t="shared" si="44"/>
        <v>0</v>
      </c>
    </row>
    <row r="100" spans="1:11" s="163" customFormat="1" x14ac:dyDescent="0.3">
      <c r="A100" s="289" t="s">
        <v>152</v>
      </c>
      <c r="B100" s="16" t="s">
        <v>241</v>
      </c>
      <c r="C100" s="16" t="s">
        <v>248</v>
      </c>
      <c r="D100" s="16" t="s">
        <v>290</v>
      </c>
      <c r="E100" s="317" t="s">
        <v>391</v>
      </c>
      <c r="F100" s="573" t="s">
        <v>14</v>
      </c>
      <c r="G100" s="318" t="s">
        <v>30</v>
      </c>
      <c r="H100" s="16" t="s">
        <v>251</v>
      </c>
      <c r="I100" s="416">
        <v>0</v>
      </c>
      <c r="J100" s="416">
        <v>0</v>
      </c>
      <c r="K100" s="416">
        <v>0</v>
      </c>
    </row>
    <row r="101" spans="1:11" s="163" customFormat="1" x14ac:dyDescent="0.3">
      <c r="A101" s="519" t="s">
        <v>279</v>
      </c>
      <c r="B101" s="520" t="s">
        <v>241</v>
      </c>
      <c r="C101" s="520" t="s">
        <v>248</v>
      </c>
      <c r="D101" s="521" t="s">
        <v>280</v>
      </c>
      <c r="E101" s="522"/>
      <c r="F101" s="574"/>
      <c r="G101" s="562"/>
      <c r="H101" s="521"/>
      <c r="I101" s="523">
        <f>I102+I114+I109</f>
        <v>110000</v>
      </c>
      <c r="J101" s="523">
        <f t="shared" ref="J101:K101" si="45">J102+J114+J109</f>
        <v>12500</v>
      </c>
      <c r="K101" s="523">
        <f t="shared" si="45"/>
        <v>11750</v>
      </c>
    </row>
    <row r="102" spans="1:11" s="683" customFormat="1" ht="69.599999999999994" x14ac:dyDescent="0.3">
      <c r="A102" s="691" t="s">
        <v>585</v>
      </c>
      <c r="B102" s="666" t="s">
        <v>241</v>
      </c>
      <c r="C102" s="666" t="s">
        <v>248</v>
      </c>
      <c r="D102" s="689" t="s">
        <v>280</v>
      </c>
      <c r="E102" s="687" t="s">
        <v>8</v>
      </c>
      <c r="F102" s="688" t="s">
        <v>14</v>
      </c>
      <c r="G102" s="673" t="s">
        <v>11</v>
      </c>
      <c r="H102" s="689"/>
      <c r="I102" s="690">
        <f>I103</f>
        <v>70000</v>
      </c>
      <c r="J102" s="690">
        <f t="shared" ref="J102:K103" si="46">J103</f>
        <v>5000</v>
      </c>
      <c r="K102" s="690">
        <f t="shared" si="46"/>
        <v>4250</v>
      </c>
    </row>
    <row r="103" spans="1:11" s="709" customFormat="1" ht="90" x14ac:dyDescent="0.3">
      <c r="A103" s="1064" t="s">
        <v>586</v>
      </c>
      <c r="B103" s="1013" t="s">
        <v>241</v>
      </c>
      <c r="C103" s="1013" t="s">
        <v>248</v>
      </c>
      <c r="D103" s="1018" t="s">
        <v>280</v>
      </c>
      <c r="E103" s="1053" t="s">
        <v>0</v>
      </c>
      <c r="F103" s="1054" t="s">
        <v>14</v>
      </c>
      <c r="G103" s="1026" t="s">
        <v>11</v>
      </c>
      <c r="H103" s="1018"/>
      <c r="I103" s="1055">
        <f>I104</f>
        <v>70000</v>
      </c>
      <c r="J103" s="1055">
        <f t="shared" si="46"/>
        <v>5000</v>
      </c>
      <c r="K103" s="1055">
        <f t="shared" si="46"/>
        <v>4250</v>
      </c>
    </row>
    <row r="104" spans="1:11" s="713" customFormat="1" ht="54" x14ac:dyDescent="0.3">
      <c r="A104" s="770" t="s">
        <v>1</v>
      </c>
      <c r="B104" s="755" t="s">
        <v>241</v>
      </c>
      <c r="C104" s="755" t="s">
        <v>248</v>
      </c>
      <c r="D104" s="766" t="s">
        <v>280</v>
      </c>
      <c r="E104" s="777" t="s">
        <v>0</v>
      </c>
      <c r="F104" s="774" t="s">
        <v>242</v>
      </c>
      <c r="G104" s="778" t="s">
        <v>9</v>
      </c>
      <c r="H104" s="766"/>
      <c r="I104" s="760">
        <f>I105+I107</f>
        <v>70000</v>
      </c>
      <c r="J104" s="760">
        <f t="shared" ref="J104:K104" si="47">J105+J107</f>
        <v>5000</v>
      </c>
      <c r="K104" s="760">
        <f t="shared" si="47"/>
        <v>4250</v>
      </c>
    </row>
    <row r="105" spans="1:11" s="730" customFormat="1" x14ac:dyDescent="0.3">
      <c r="A105" s="983" t="s">
        <v>2</v>
      </c>
      <c r="B105" s="1029" t="s">
        <v>241</v>
      </c>
      <c r="C105" s="1029" t="s">
        <v>248</v>
      </c>
      <c r="D105" s="1034" t="s">
        <v>280</v>
      </c>
      <c r="E105" s="986" t="s">
        <v>0</v>
      </c>
      <c r="F105" s="987" t="s">
        <v>242</v>
      </c>
      <c r="G105" s="988" t="s">
        <v>122</v>
      </c>
      <c r="H105" s="1034"/>
      <c r="I105" s="1065">
        <f>I106</f>
        <v>30000</v>
      </c>
      <c r="J105" s="1065">
        <f t="shared" ref="J105:K105" si="48">J106</f>
        <v>2500</v>
      </c>
      <c r="K105" s="1065">
        <f t="shared" si="48"/>
        <v>2500</v>
      </c>
    </row>
    <row r="106" spans="1:11" s="163" customFormat="1" x14ac:dyDescent="0.3">
      <c r="A106" s="115" t="s">
        <v>152</v>
      </c>
      <c r="B106" s="409" t="s">
        <v>241</v>
      </c>
      <c r="C106" s="409" t="s">
        <v>248</v>
      </c>
      <c r="D106" s="16" t="s">
        <v>280</v>
      </c>
      <c r="E106" s="317" t="s">
        <v>0</v>
      </c>
      <c r="F106" s="573" t="s">
        <v>242</v>
      </c>
      <c r="G106" s="318" t="s">
        <v>122</v>
      </c>
      <c r="H106" s="16" t="s">
        <v>251</v>
      </c>
      <c r="I106" s="416">
        <v>30000</v>
      </c>
      <c r="J106" s="416">
        <v>2500</v>
      </c>
      <c r="K106" s="416">
        <v>2500</v>
      </c>
    </row>
    <row r="107" spans="1:11" s="730" customFormat="1" x14ac:dyDescent="0.3">
      <c r="A107" s="983" t="s">
        <v>3</v>
      </c>
      <c r="B107" s="1029" t="s">
        <v>241</v>
      </c>
      <c r="C107" s="1029" t="s">
        <v>248</v>
      </c>
      <c r="D107" s="1034" t="s">
        <v>280</v>
      </c>
      <c r="E107" s="986" t="s">
        <v>0</v>
      </c>
      <c r="F107" s="987" t="s">
        <v>242</v>
      </c>
      <c r="G107" s="988" t="s">
        <v>123</v>
      </c>
      <c r="H107" s="1034"/>
      <c r="I107" s="1065">
        <f>I108</f>
        <v>40000</v>
      </c>
      <c r="J107" s="1065">
        <f t="shared" ref="J107:K107" si="49">J108</f>
        <v>2500</v>
      </c>
      <c r="K107" s="1065">
        <f t="shared" si="49"/>
        <v>1750</v>
      </c>
    </row>
    <row r="108" spans="1:11" s="163" customFormat="1" x14ac:dyDescent="0.3">
      <c r="A108" s="289" t="s">
        <v>152</v>
      </c>
      <c r="B108" s="425" t="s">
        <v>241</v>
      </c>
      <c r="C108" s="425" t="s">
        <v>248</v>
      </c>
      <c r="D108" s="20" t="s">
        <v>280</v>
      </c>
      <c r="E108" s="638" t="s">
        <v>0</v>
      </c>
      <c r="F108" s="572" t="s">
        <v>242</v>
      </c>
      <c r="G108" s="174" t="s">
        <v>123</v>
      </c>
      <c r="H108" s="20" t="s">
        <v>251</v>
      </c>
      <c r="I108" s="416">
        <v>40000</v>
      </c>
      <c r="J108" s="416">
        <v>2500</v>
      </c>
      <c r="K108" s="416">
        <v>1750</v>
      </c>
    </row>
    <row r="109" spans="1:11" s="675" customFormat="1" ht="52.2" x14ac:dyDescent="0.3">
      <c r="A109" s="665" t="s">
        <v>606</v>
      </c>
      <c r="B109" s="689" t="s">
        <v>241</v>
      </c>
      <c r="C109" s="689" t="s">
        <v>248</v>
      </c>
      <c r="D109" s="689" t="s">
        <v>280</v>
      </c>
      <c r="E109" s="875" t="s">
        <v>351</v>
      </c>
      <c r="F109" s="657" t="s">
        <v>14</v>
      </c>
      <c r="G109" s="658" t="s">
        <v>9</v>
      </c>
      <c r="H109" s="689"/>
      <c r="I109" s="861">
        <f>I110</f>
        <v>40000</v>
      </c>
      <c r="J109" s="861">
        <f t="shared" ref="J109:K112" si="50">J110</f>
        <v>7500</v>
      </c>
      <c r="K109" s="861">
        <f t="shared" si="50"/>
        <v>7500</v>
      </c>
    </row>
    <row r="110" spans="1:11" s="709" customFormat="1" ht="90" x14ac:dyDescent="0.3">
      <c r="A110" s="1072" t="s">
        <v>607</v>
      </c>
      <c r="B110" s="1018" t="s">
        <v>241</v>
      </c>
      <c r="C110" s="1098" t="s">
        <v>248</v>
      </c>
      <c r="D110" s="1098" t="s">
        <v>280</v>
      </c>
      <c r="E110" s="1099" t="s">
        <v>353</v>
      </c>
      <c r="F110" s="1100" t="s">
        <v>14</v>
      </c>
      <c r="G110" s="1101" t="s">
        <v>9</v>
      </c>
      <c r="H110" s="1102"/>
      <c r="I110" s="1103">
        <f>I111</f>
        <v>40000</v>
      </c>
      <c r="J110" s="1103">
        <f t="shared" si="50"/>
        <v>7500</v>
      </c>
      <c r="K110" s="1103">
        <f t="shared" si="50"/>
        <v>7500</v>
      </c>
    </row>
    <row r="111" spans="1:11" s="713" customFormat="1" ht="36" x14ac:dyDescent="0.3">
      <c r="A111" s="968" t="s">
        <v>523</v>
      </c>
      <c r="B111" s="766" t="s">
        <v>241</v>
      </c>
      <c r="C111" s="969" t="s">
        <v>248</v>
      </c>
      <c r="D111" s="969" t="s">
        <v>280</v>
      </c>
      <c r="E111" s="970" t="s">
        <v>353</v>
      </c>
      <c r="F111" s="971" t="s">
        <v>242</v>
      </c>
      <c r="G111" s="972" t="s">
        <v>9</v>
      </c>
      <c r="H111" s="973"/>
      <c r="I111" s="974">
        <f>I112</f>
        <v>40000</v>
      </c>
      <c r="J111" s="974">
        <f t="shared" si="50"/>
        <v>7500</v>
      </c>
      <c r="K111" s="974">
        <f t="shared" si="50"/>
        <v>7500</v>
      </c>
    </row>
    <row r="112" spans="1:11" s="730" customFormat="1" ht="36" x14ac:dyDescent="0.3">
      <c r="A112" s="1008" t="s">
        <v>524</v>
      </c>
      <c r="B112" s="1034" t="s">
        <v>241</v>
      </c>
      <c r="C112" s="1110" t="s">
        <v>248</v>
      </c>
      <c r="D112" s="1110" t="s">
        <v>280</v>
      </c>
      <c r="E112" s="1111" t="s">
        <v>353</v>
      </c>
      <c r="F112" s="1112" t="s">
        <v>242</v>
      </c>
      <c r="G112" s="1113" t="s">
        <v>525</v>
      </c>
      <c r="H112" s="1114"/>
      <c r="I112" s="1115">
        <f>I113</f>
        <v>40000</v>
      </c>
      <c r="J112" s="1115">
        <f t="shared" si="50"/>
        <v>7500</v>
      </c>
      <c r="K112" s="1115">
        <f t="shared" si="50"/>
        <v>7500</v>
      </c>
    </row>
    <row r="113" spans="1:38" s="163" customFormat="1" x14ac:dyDescent="0.3">
      <c r="A113" s="33" t="s">
        <v>152</v>
      </c>
      <c r="B113" s="16" t="s">
        <v>241</v>
      </c>
      <c r="C113" s="934" t="s">
        <v>248</v>
      </c>
      <c r="D113" s="934" t="s">
        <v>280</v>
      </c>
      <c r="E113" s="876" t="s">
        <v>353</v>
      </c>
      <c r="F113" s="877" t="s">
        <v>242</v>
      </c>
      <c r="G113" s="878" t="s">
        <v>525</v>
      </c>
      <c r="H113" s="935" t="s">
        <v>251</v>
      </c>
      <c r="I113" s="417">
        <v>40000</v>
      </c>
      <c r="J113" s="417">
        <v>7500</v>
      </c>
      <c r="K113" s="417">
        <v>7500</v>
      </c>
    </row>
    <row r="114" spans="1:38" s="870" customFormat="1" ht="69.599999999999994" x14ac:dyDescent="0.3">
      <c r="A114" s="863" t="s">
        <v>587</v>
      </c>
      <c r="B114" s="864" t="s">
        <v>241</v>
      </c>
      <c r="C114" s="864" t="s">
        <v>248</v>
      </c>
      <c r="D114" s="865" t="s">
        <v>280</v>
      </c>
      <c r="E114" s="866" t="s">
        <v>488</v>
      </c>
      <c r="F114" s="867" t="s">
        <v>14</v>
      </c>
      <c r="G114" s="868" t="s">
        <v>9</v>
      </c>
      <c r="H114" s="865"/>
      <c r="I114" s="869">
        <f>I115</f>
        <v>0</v>
      </c>
      <c r="J114" s="869">
        <f t="shared" ref="J114:K115" si="51">J115</f>
        <v>0</v>
      </c>
      <c r="K114" s="869">
        <f t="shared" si="51"/>
        <v>0</v>
      </c>
    </row>
    <row r="115" spans="1:38" s="709" customFormat="1" ht="90" x14ac:dyDescent="0.3">
      <c r="A115" s="1104" t="s">
        <v>608</v>
      </c>
      <c r="B115" s="1105" t="s">
        <v>241</v>
      </c>
      <c r="C115" s="1105" t="s">
        <v>248</v>
      </c>
      <c r="D115" s="1106" t="s">
        <v>280</v>
      </c>
      <c r="E115" s="1088" t="s">
        <v>144</v>
      </c>
      <c r="F115" s="1089" t="s">
        <v>14</v>
      </c>
      <c r="G115" s="1090" t="s">
        <v>9</v>
      </c>
      <c r="H115" s="1106"/>
      <c r="I115" s="1103">
        <f>I116</f>
        <v>0</v>
      </c>
      <c r="J115" s="1103">
        <f t="shared" si="51"/>
        <v>0</v>
      </c>
      <c r="K115" s="1103">
        <f t="shared" si="51"/>
        <v>0</v>
      </c>
    </row>
    <row r="116" spans="1:38" s="712" customFormat="1" ht="72" x14ac:dyDescent="0.3">
      <c r="A116" s="770" t="s">
        <v>145</v>
      </c>
      <c r="B116" s="771" t="s">
        <v>241</v>
      </c>
      <c r="C116" s="771" t="s">
        <v>248</v>
      </c>
      <c r="D116" s="772" t="s">
        <v>280</v>
      </c>
      <c r="E116" s="773" t="s">
        <v>144</v>
      </c>
      <c r="F116" s="774" t="s">
        <v>242</v>
      </c>
      <c r="G116" s="775" t="s">
        <v>9</v>
      </c>
      <c r="H116" s="766"/>
      <c r="I116" s="1107">
        <f>I117+I119+I121</f>
        <v>0</v>
      </c>
      <c r="J116" s="1107">
        <f t="shared" ref="J116:K116" si="52">J117+J119+J121</f>
        <v>0</v>
      </c>
      <c r="K116" s="1107">
        <f t="shared" si="52"/>
        <v>0</v>
      </c>
    </row>
    <row r="117" spans="1:38" s="731" customFormat="1" ht="36" x14ac:dyDescent="0.3">
      <c r="A117" s="983" t="s">
        <v>146</v>
      </c>
      <c r="B117" s="1034" t="s">
        <v>241</v>
      </c>
      <c r="C117" s="1029" t="s">
        <v>248</v>
      </c>
      <c r="D117" s="1034" t="s">
        <v>280</v>
      </c>
      <c r="E117" s="986" t="s">
        <v>144</v>
      </c>
      <c r="F117" s="987" t="s">
        <v>242</v>
      </c>
      <c r="G117" s="1068" t="s">
        <v>139</v>
      </c>
      <c r="H117" s="1034"/>
      <c r="I117" s="1109">
        <f>I118</f>
        <v>0</v>
      </c>
      <c r="J117" s="1109">
        <f t="shared" ref="J117:K117" si="53">J118</f>
        <v>0</v>
      </c>
      <c r="K117" s="1109">
        <f t="shared" si="53"/>
        <v>0</v>
      </c>
    </row>
    <row r="118" spans="1:38" s="163" customFormat="1" x14ac:dyDescent="0.3">
      <c r="A118" s="115" t="s">
        <v>152</v>
      </c>
      <c r="B118" s="16" t="s">
        <v>241</v>
      </c>
      <c r="C118" s="409" t="s">
        <v>248</v>
      </c>
      <c r="D118" s="16" t="s">
        <v>280</v>
      </c>
      <c r="E118" s="628" t="s">
        <v>144</v>
      </c>
      <c r="F118" s="629" t="s">
        <v>242</v>
      </c>
      <c r="G118" s="637" t="s">
        <v>139</v>
      </c>
      <c r="H118" s="623" t="s">
        <v>251</v>
      </c>
      <c r="I118" s="624">
        <v>0</v>
      </c>
      <c r="J118" s="624">
        <v>0</v>
      </c>
      <c r="K118" s="624">
        <v>0</v>
      </c>
    </row>
    <row r="119" spans="1:38" s="730" customFormat="1" ht="36" x14ac:dyDescent="0.3">
      <c r="A119" s="1069" t="s">
        <v>147</v>
      </c>
      <c r="B119" s="1034" t="s">
        <v>241</v>
      </c>
      <c r="C119" s="1029" t="s">
        <v>248</v>
      </c>
      <c r="D119" s="1034" t="s">
        <v>280</v>
      </c>
      <c r="E119" s="986" t="s">
        <v>144</v>
      </c>
      <c r="F119" s="987" t="s">
        <v>242</v>
      </c>
      <c r="G119" s="1068" t="s">
        <v>140</v>
      </c>
      <c r="H119" s="1034"/>
      <c r="I119" s="1108">
        <f>I120</f>
        <v>0</v>
      </c>
      <c r="J119" s="1108">
        <f t="shared" ref="J119:K119" si="54">J120</f>
        <v>0</v>
      </c>
      <c r="K119" s="1108">
        <f t="shared" si="54"/>
        <v>0</v>
      </c>
    </row>
    <row r="120" spans="1:38" s="163" customFormat="1" x14ac:dyDescent="0.3">
      <c r="A120" s="115" t="s">
        <v>152</v>
      </c>
      <c r="B120" s="16" t="s">
        <v>241</v>
      </c>
      <c r="C120" s="409" t="s">
        <v>248</v>
      </c>
      <c r="D120" s="16" t="s">
        <v>280</v>
      </c>
      <c r="E120" s="628" t="s">
        <v>144</v>
      </c>
      <c r="F120" s="629" t="s">
        <v>242</v>
      </c>
      <c r="G120" s="625" t="s">
        <v>140</v>
      </c>
      <c r="H120" s="623" t="s">
        <v>251</v>
      </c>
      <c r="I120" s="624">
        <v>0</v>
      </c>
      <c r="J120" s="624">
        <v>0</v>
      </c>
      <c r="K120" s="624">
        <v>0</v>
      </c>
    </row>
    <row r="121" spans="1:38" s="163" customFormat="1" ht="36" x14ac:dyDescent="0.3">
      <c r="A121" s="1070" t="s">
        <v>571</v>
      </c>
      <c r="B121" s="1034" t="s">
        <v>241</v>
      </c>
      <c r="C121" s="1029" t="s">
        <v>248</v>
      </c>
      <c r="D121" s="1034" t="s">
        <v>280</v>
      </c>
      <c r="E121" s="1061" t="s">
        <v>144</v>
      </c>
      <c r="F121" s="987" t="s">
        <v>242</v>
      </c>
      <c r="G121" s="1071" t="s">
        <v>570</v>
      </c>
      <c r="H121" s="1034"/>
      <c r="I121" s="1108">
        <f>I122</f>
        <v>0</v>
      </c>
      <c r="J121" s="1108">
        <f t="shared" ref="J121:K121" si="55">J122</f>
        <v>0</v>
      </c>
      <c r="K121" s="1108">
        <f t="shared" si="55"/>
        <v>0</v>
      </c>
    </row>
    <row r="122" spans="1:38" s="163" customFormat="1" x14ac:dyDescent="0.3">
      <c r="A122" s="965" t="s">
        <v>152</v>
      </c>
      <c r="B122" s="16" t="s">
        <v>241</v>
      </c>
      <c r="C122" s="409" t="s">
        <v>248</v>
      </c>
      <c r="D122" s="16" t="s">
        <v>280</v>
      </c>
      <c r="E122" s="638" t="s">
        <v>144</v>
      </c>
      <c r="F122" s="629" t="s">
        <v>242</v>
      </c>
      <c r="G122" s="967" t="s">
        <v>570</v>
      </c>
      <c r="H122" s="16" t="s">
        <v>251</v>
      </c>
      <c r="I122" s="624">
        <v>0</v>
      </c>
      <c r="J122" s="624">
        <v>0</v>
      </c>
      <c r="K122" s="624">
        <v>0</v>
      </c>
    </row>
    <row r="123" spans="1:38" s="163" customFormat="1" x14ac:dyDescent="0.3">
      <c r="A123" s="456" t="s">
        <v>282</v>
      </c>
      <c r="B123" s="464" t="s">
        <v>241</v>
      </c>
      <c r="C123" s="464" t="s">
        <v>283</v>
      </c>
      <c r="D123" s="465"/>
      <c r="E123" s="463"/>
      <c r="F123" s="533"/>
      <c r="G123" s="560"/>
      <c r="H123" s="465"/>
      <c r="I123" s="466">
        <f>I124+I131</f>
        <v>429105</v>
      </c>
      <c r="J123" s="466">
        <f t="shared" ref="J123:K123" si="56">J124+J131</f>
        <v>182940</v>
      </c>
      <c r="K123" s="466">
        <f t="shared" si="56"/>
        <v>166781</v>
      </c>
    </row>
    <row r="124" spans="1:38" s="228" customFormat="1" x14ac:dyDescent="0.3">
      <c r="A124" s="485" t="s">
        <v>284</v>
      </c>
      <c r="B124" s="486" t="s">
        <v>241</v>
      </c>
      <c r="C124" s="486" t="s">
        <v>283</v>
      </c>
      <c r="D124" s="487" t="s">
        <v>243</v>
      </c>
      <c r="E124" s="483"/>
      <c r="F124" s="534"/>
      <c r="G124" s="561"/>
      <c r="H124" s="474"/>
      <c r="I124" s="473">
        <f>+I125</f>
        <v>0</v>
      </c>
      <c r="J124" s="473">
        <f t="shared" ref="J124:K127" si="57">+J125</f>
        <v>0</v>
      </c>
      <c r="K124" s="473">
        <f t="shared" si="57"/>
        <v>0</v>
      </c>
      <c r="L124" s="227"/>
      <c r="M124" s="227"/>
      <c r="N124" s="227"/>
      <c r="O124" s="227"/>
      <c r="P124" s="227"/>
      <c r="Q124" s="227"/>
      <c r="R124" s="227"/>
      <c r="S124" s="227"/>
      <c r="T124" s="227"/>
      <c r="U124" s="227"/>
      <c r="V124" s="227"/>
      <c r="W124" s="227"/>
      <c r="X124" s="227"/>
      <c r="Y124" s="227"/>
      <c r="Z124" s="227"/>
      <c r="AA124" s="227"/>
      <c r="AB124" s="227"/>
      <c r="AC124" s="227"/>
      <c r="AD124" s="227"/>
      <c r="AE124" s="227"/>
      <c r="AF124" s="227"/>
      <c r="AG124" s="227"/>
      <c r="AH124" s="227"/>
      <c r="AI124" s="227"/>
      <c r="AJ124" s="227"/>
      <c r="AK124" s="227"/>
      <c r="AL124" s="227"/>
    </row>
    <row r="125" spans="1:38" s="702" customFormat="1" ht="69.599999999999994" x14ac:dyDescent="0.3">
      <c r="A125" s="692" t="s">
        <v>587</v>
      </c>
      <c r="B125" s="666" t="s">
        <v>241</v>
      </c>
      <c r="C125" s="666" t="s">
        <v>283</v>
      </c>
      <c r="D125" s="689" t="s">
        <v>243</v>
      </c>
      <c r="E125" s="687" t="s">
        <v>488</v>
      </c>
      <c r="F125" s="688" t="s">
        <v>14</v>
      </c>
      <c r="G125" s="673" t="s">
        <v>11</v>
      </c>
      <c r="H125" s="689"/>
      <c r="I125" s="690">
        <f>+I126</f>
        <v>0</v>
      </c>
      <c r="J125" s="690">
        <f t="shared" si="57"/>
        <v>0</v>
      </c>
      <c r="K125" s="690">
        <f t="shared" si="57"/>
        <v>0</v>
      </c>
    </row>
    <row r="126" spans="1:38" s="705" customFormat="1" ht="90" x14ac:dyDescent="0.3">
      <c r="A126" s="1012" t="s">
        <v>600</v>
      </c>
      <c r="B126" s="1013" t="s">
        <v>241</v>
      </c>
      <c r="C126" s="1013" t="s">
        <v>283</v>
      </c>
      <c r="D126" s="1018" t="s">
        <v>243</v>
      </c>
      <c r="E126" s="1053" t="s">
        <v>330</v>
      </c>
      <c r="F126" s="1054" t="s">
        <v>14</v>
      </c>
      <c r="G126" s="1026" t="s">
        <v>11</v>
      </c>
      <c r="H126" s="1018"/>
      <c r="I126" s="1055">
        <f>+I127</f>
        <v>0</v>
      </c>
      <c r="J126" s="1055">
        <f t="shared" si="57"/>
        <v>0</v>
      </c>
      <c r="K126" s="1055">
        <f t="shared" si="57"/>
        <v>0</v>
      </c>
    </row>
    <row r="127" spans="1:38" s="711" customFormat="1" ht="72" x14ac:dyDescent="0.3">
      <c r="A127" s="762" t="s">
        <v>486</v>
      </c>
      <c r="B127" s="755" t="s">
        <v>241</v>
      </c>
      <c r="C127" s="755" t="s">
        <v>283</v>
      </c>
      <c r="D127" s="766" t="s">
        <v>243</v>
      </c>
      <c r="E127" s="767" t="s">
        <v>330</v>
      </c>
      <c r="F127" s="768" t="s">
        <v>242</v>
      </c>
      <c r="G127" s="769" t="s">
        <v>11</v>
      </c>
      <c r="H127" s="766"/>
      <c r="I127" s="760">
        <f>+I128</f>
        <v>0</v>
      </c>
      <c r="J127" s="760">
        <f t="shared" si="57"/>
        <v>0</v>
      </c>
      <c r="K127" s="760">
        <f t="shared" si="57"/>
        <v>0</v>
      </c>
    </row>
    <row r="128" spans="1:38" s="721" customFormat="1" x14ac:dyDescent="0.3">
      <c r="A128" s="983" t="s">
        <v>487</v>
      </c>
      <c r="B128" s="1056" t="s">
        <v>241</v>
      </c>
      <c r="C128" s="1056" t="s">
        <v>283</v>
      </c>
      <c r="D128" s="1057" t="s">
        <v>243</v>
      </c>
      <c r="E128" s="986" t="s">
        <v>330</v>
      </c>
      <c r="F128" s="987" t="s">
        <v>242</v>
      </c>
      <c r="G128" s="988" t="s">
        <v>33</v>
      </c>
      <c r="H128" s="1034"/>
      <c r="I128" s="989">
        <f>+I129+I130</f>
        <v>0</v>
      </c>
      <c r="J128" s="989">
        <f t="shared" ref="J128:K128" si="58">+J129+J130</f>
        <v>0</v>
      </c>
      <c r="K128" s="989">
        <f t="shared" si="58"/>
        <v>0</v>
      </c>
    </row>
    <row r="129" spans="1:38" s="228" customFormat="1" x14ac:dyDescent="0.3">
      <c r="A129" s="33" t="s">
        <v>252</v>
      </c>
      <c r="B129" s="427" t="s">
        <v>241</v>
      </c>
      <c r="C129" s="427" t="s">
        <v>283</v>
      </c>
      <c r="D129" s="110" t="s">
        <v>243</v>
      </c>
      <c r="E129" s="317" t="s">
        <v>330</v>
      </c>
      <c r="F129" s="573" t="s">
        <v>242</v>
      </c>
      <c r="G129" s="318" t="s">
        <v>33</v>
      </c>
      <c r="H129" s="16" t="s">
        <v>253</v>
      </c>
      <c r="I129" s="416">
        <v>0</v>
      </c>
      <c r="J129" s="416">
        <v>0</v>
      </c>
      <c r="K129" s="416">
        <v>0</v>
      </c>
      <c r="L129" s="227"/>
      <c r="M129" s="227"/>
      <c r="N129" s="227"/>
      <c r="O129" s="227"/>
      <c r="P129" s="227"/>
      <c r="Q129" s="227"/>
      <c r="R129" s="227"/>
      <c r="S129" s="227"/>
      <c r="T129" s="227"/>
      <c r="U129" s="227"/>
      <c r="V129" s="227"/>
      <c r="W129" s="227"/>
      <c r="X129" s="227"/>
      <c r="Y129" s="227"/>
      <c r="Z129" s="227"/>
      <c r="AA129" s="227"/>
      <c r="AB129" s="227"/>
      <c r="AC129" s="227"/>
      <c r="AD129" s="227"/>
      <c r="AE129" s="227"/>
      <c r="AF129" s="227"/>
      <c r="AG129" s="227"/>
      <c r="AH129" s="227"/>
      <c r="AI129" s="227"/>
      <c r="AJ129" s="227"/>
      <c r="AK129" s="227"/>
      <c r="AL129" s="227"/>
    </row>
    <row r="130" spans="1:38" s="228" customFormat="1" x14ac:dyDescent="0.3">
      <c r="A130" s="965" t="s">
        <v>152</v>
      </c>
      <c r="B130" s="427" t="s">
        <v>241</v>
      </c>
      <c r="C130" s="427" t="s">
        <v>283</v>
      </c>
      <c r="D130" s="110" t="s">
        <v>243</v>
      </c>
      <c r="E130" s="628" t="s">
        <v>330</v>
      </c>
      <c r="F130" s="629" t="s">
        <v>242</v>
      </c>
      <c r="G130" s="318" t="s">
        <v>33</v>
      </c>
      <c r="H130" s="16" t="s">
        <v>251</v>
      </c>
      <c r="I130" s="416">
        <v>0</v>
      </c>
      <c r="J130" s="416">
        <v>0</v>
      </c>
      <c r="K130" s="416">
        <v>0</v>
      </c>
      <c r="L130" s="227"/>
      <c r="M130" s="227"/>
      <c r="N130" s="227"/>
      <c r="O130" s="227"/>
      <c r="P130" s="227"/>
      <c r="Q130" s="227"/>
      <c r="R130" s="227"/>
      <c r="S130" s="227"/>
      <c r="T130" s="227"/>
      <c r="U130" s="227"/>
      <c r="V130" s="227"/>
      <c r="W130" s="227"/>
      <c r="X130" s="227"/>
      <c r="Y130" s="227"/>
      <c r="Z130" s="227"/>
      <c r="AA130" s="227"/>
      <c r="AB130" s="227"/>
      <c r="AC130" s="227"/>
      <c r="AD130" s="227"/>
      <c r="AE130" s="227"/>
      <c r="AF130" s="227"/>
      <c r="AG130" s="227"/>
      <c r="AH130" s="227"/>
      <c r="AI130" s="227"/>
      <c r="AJ130" s="227"/>
      <c r="AK130" s="227"/>
      <c r="AL130" s="227"/>
    </row>
    <row r="131" spans="1:38" s="228" customFormat="1" x14ac:dyDescent="0.3">
      <c r="A131" s="480" t="s">
        <v>285</v>
      </c>
      <c r="B131" s="489" t="s">
        <v>241</v>
      </c>
      <c r="C131" s="489" t="s">
        <v>283</v>
      </c>
      <c r="D131" s="484" t="s">
        <v>271</v>
      </c>
      <c r="E131" s="472"/>
      <c r="F131" s="532"/>
      <c r="G131" s="559"/>
      <c r="H131" s="484"/>
      <c r="I131" s="490">
        <f>+I132</f>
        <v>429105</v>
      </c>
      <c r="J131" s="490">
        <f t="shared" ref="J131:K133" si="59">+J132</f>
        <v>182940</v>
      </c>
      <c r="K131" s="490">
        <f t="shared" si="59"/>
        <v>166781</v>
      </c>
      <c r="L131" s="227"/>
      <c r="M131" s="227"/>
      <c r="N131" s="227"/>
      <c r="O131" s="227"/>
      <c r="P131" s="227"/>
      <c r="Q131" s="227"/>
      <c r="R131" s="227"/>
      <c r="S131" s="227"/>
      <c r="T131" s="227"/>
      <c r="U131" s="227"/>
      <c r="V131" s="227"/>
      <c r="W131" s="227"/>
      <c r="X131" s="227"/>
      <c r="Y131" s="227"/>
      <c r="Z131" s="227"/>
      <c r="AA131" s="227"/>
      <c r="AB131" s="227"/>
      <c r="AC131" s="227"/>
      <c r="AD131" s="227"/>
      <c r="AE131" s="227"/>
      <c r="AF131" s="227"/>
      <c r="AG131" s="227"/>
      <c r="AH131" s="227"/>
      <c r="AI131" s="227"/>
      <c r="AJ131" s="227"/>
      <c r="AK131" s="227"/>
      <c r="AL131" s="227"/>
    </row>
    <row r="132" spans="1:38" s="660" customFormat="1" ht="69.599999999999994" x14ac:dyDescent="0.3">
      <c r="A132" s="692" t="s">
        <v>587</v>
      </c>
      <c r="B132" s="693" t="s">
        <v>241</v>
      </c>
      <c r="C132" s="693" t="s">
        <v>283</v>
      </c>
      <c r="D132" s="694" t="s">
        <v>271</v>
      </c>
      <c r="E132" s="668" t="s">
        <v>329</v>
      </c>
      <c r="F132" s="669" t="s">
        <v>14</v>
      </c>
      <c r="G132" s="695" t="s">
        <v>11</v>
      </c>
      <c r="H132" s="693"/>
      <c r="I132" s="696">
        <f>+I133</f>
        <v>429105</v>
      </c>
      <c r="J132" s="696">
        <f t="shared" si="59"/>
        <v>182940</v>
      </c>
      <c r="K132" s="696">
        <f t="shared" si="59"/>
        <v>166781</v>
      </c>
    </row>
    <row r="133" spans="1:38" s="705" customFormat="1" ht="72" x14ac:dyDescent="0.3">
      <c r="A133" s="995" t="s">
        <v>609</v>
      </c>
      <c r="B133" s="996" t="s">
        <v>241</v>
      </c>
      <c r="C133" s="996" t="s">
        <v>283</v>
      </c>
      <c r="D133" s="997" t="s">
        <v>271</v>
      </c>
      <c r="E133" s="1015" t="s">
        <v>489</v>
      </c>
      <c r="F133" s="1016" t="s">
        <v>14</v>
      </c>
      <c r="G133" s="1042" t="s">
        <v>11</v>
      </c>
      <c r="H133" s="996"/>
      <c r="I133" s="1001">
        <f>+I134</f>
        <v>429105</v>
      </c>
      <c r="J133" s="1001">
        <f t="shared" si="59"/>
        <v>182940</v>
      </c>
      <c r="K133" s="1001">
        <f t="shared" si="59"/>
        <v>166781</v>
      </c>
    </row>
    <row r="134" spans="1:38" s="711" customFormat="1" ht="54" x14ac:dyDescent="0.3">
      <c r="A134" s="754" t="s">
        <v>511</v>
      </c>
      <c r="B134" s="763" t="s">
        <v>241</v>
      </c>
      <c r="C134" s="763" t="s">
        <v>283</v>
      </c>
      <c r="D134" s="764" t="s">
        <v>271</v>
      </c>
      <c r="E134" s="757" t="s">
        <v>489</v>
      </c>
      <c r="F134" s="758" t="s">
        <v>242</v>
      </c>
      <c r="G134" s="759" t="s">
        <v>11</v>
      </c>
      <c r="H134" s="763"/>
      <c r="I134" s="765">
        <f>I135</f>
        <v>429105</v>
      </c>
      <c r="J134" s="765">
        <f t="shared" ref="J134:K134" si="60">J135</f>
        <v>182940</v>
      </c>
      <c r="K134" s="765">
        <f t="shared" si="60"/>
        <v>166781</v>
      </c>
    </row>
    <row r="135" spans="1:38" s="721" customFormat="1" x14ac:dyDescent="0.3">
      <c r="A135" s="975" t="s">
        <v>332</v>
      </c>
      <c r="B135" s="976" t="s">
        <v>241</v>
      </c>
      <c r="C135" s="976" t="s">
        <v>283</v>
      </c>
      <c r="D135" s="977" t="s">
        <v>271</v>
      </c>
      <c r="E135" s="1031" t="s">
        <v>489</v>
      </c>
      <c r="F135" s="1032" t="s">
        <v>242</v>
      </c>
      <c r="G135" s="1091" t="s">
        <v>34</v>
      </c>
      <c r="H135" s="976"/>
      <c r="I135" s="994">
        <f>SUM(I136:I137)</f>
        <v>429105</v>
      </c>
      <c r="J135" s="994">
        <f t="shared" ref="J135:K135" si="61">SUM(J136:J137)</f>
        <v>182940</v>
      </c>
      <c r="K135" s="994">
        <f t="shared" si="61"/>
        <v>166781</v>
      </c>
    </row>
    <row r="136" spans="1:38" s="228" customFormat="1" x14ac:dyDescent="0.3">
      <c r="A136" s="115" t="s">
        <v>152</v>
      </c>
      <c r="B136" s="428" t="s">
        <v>241</v>
      </c>
      <c r="C136" s="428" t="s">
        <v>283</v>
      </c>
      <c r="D136" s="330" t="s">
        <v>271</v>
      </c>
      <c r="E136" s="576" t="s">
        <v>489</v>
      </c>
      <c r="F136" s="577" t="s">
        <v>242</v>
      </c>
      <c r="G136" s="578" t="s">
        <v>34</v>
      </c>
      <c r="H136" s="260" t="s">
        <v>251</v>
      </c>
      <c r="I136" s="414">
        <v>429105</v>
      </c>
      <c r="J136" s="414">
        <v>182940</v>
      </c>
      <c r="K136" s="414">
        <v>166781</v>
      </c>
      <c r="L136" s="1186" t="s">
        <v>658</v>
      </c>
      <c r="M136" s="1187"/>
      <c r="N136" s="1187"/>
      <c r="O136" s="227"/>
      <c r="P136" s="227"/>
      <c r="Q136" s="227"/>
      <c r="R136" s="227"/>
      <c r="S136" s="227"/>
      <c r="T136" s="227"/>
      <c r="U136" s="227"/>
      <c r="V136" s="227"/>
      <c r="W136" s="227"/>
      <c r="X136" s="227"/>
      <c r="Y136" s="227"/>
      <c r="Z136" s="227"/>
      <c r="AA136" s="227"/>
      <c r="AB136" s="227"/>
      <c r="AC136" s="227"/>
      <c r="AD136" s="227"/>
      <c r="AE136" s="227"/>
      <c r="AF136" s="227"/>
      <c r="AG136" s="227"/>
      <c r="AH136" s="227"/>
      <c r="AI136" s="227"/>
      <c r="AJ136" s="227"/>
      <c r="AK136" s="227"/>
      <c r="AL136" s="227"/>
    </row>
    <row r="137" spans="1:38" s="228" customFormat="1" x14ac:dyDescent="0.3">
      <c r="A137" s="33" t="s">
        <v>252</v>
      </c>
      <c r="B137" s="427" t="s">
        <v>241</v>
      </c>
      <c r="C137" s="428" t="s">
        <v>283</v>
      </c>
      <c r="D137" s="330" t="s">
        <v>271</v>
      </c>
      <c r="E137" s="576" t="s">
        <v>489</v>
      </c>
      <c r="F137" s="577" t="s">
        <v>242</v>
      </c>
      <c r="G137" s="578" t="s">
        <v>34</v>
      </c>
      <c r="H137" s="16" t="s">
        <v>253</v>
      </c>
      <c r="I137" s="416">
        <v>0</v>
      </c>
      <c r="J137" s="416">
        <v>0</v>
      </c>
      <c r="K137" s="416">
        <v>0</v>
      </c>
      <c r="L137" s="227"/>
      <c r="M137" s="227"/>
      <c r="N137" s="227"/>
      <c r="O137" s="227"/>
      <c r="P137" s="227"/>
      <c r="Q137" s="227"/>
      <c r="R137" s="227"/>
      <c r="S137" s="227"/>
      <c r="T137" s="227"/>
      <c r="U137" s="227"/>
      <c r="V137" s="227"/>
      <c r="W137" s="227"/>
      <c r="X137" s="227"/>
      <c r="Y137" s="227"/>
      <c r="Z137" s="227"/>
      <c r="AA137" s="227"/>
      <c r="AB137" s="227"/>
      <c r="AC137" s="227"/>
      <c r="AD137" s="227"/>
      <c r="AE137" s="227"/>
      <c r="AF137" s="227"/>
      <c r="AG137" s="227"/>
      <c r="AH137" s="227"/>
      <c r="AI137" s="227"/>
      <c r="AJ137" s="227"/>
      <c r="AK137" s="227"/>
      <c r="AL137" s="227"/>
    </row>
    <row r="138" spans="1:38" s="228" customFormat="1" x14ac:dyDescent="0.3">
      <c r="A138" s="467" t="s">
        <v>289</v>
      </c>
      <c r="B138" s="457" t="s">
        <v>241</v>
      </c>
      <c r="C138" s="457" t="s">
        <v>290</v>
      </c>
      <c r="D138" s="468"/>
      <c r="E138" s="459"/>
      <c r="F138" s="529"/>
      <c r="G138" s="553"/>
      <c r="H138" s="468"/>
      <c r="I138" s="460">
        <f>+I139+I152</f>
        <v>0</v>
      </c>
      <c r="J138" s="460">
        <f t="shared" ref="J138:K138" si="62">+J139+J152</f>
        <v>0</v>
      </c>
      <c r="K138" s="460">
        <f t="shared" si="62"/>
        <v>0</v>
      </c>
      <c r="L138" s="227"/>
      <c r="M138" s="227"/>
      <c r="N138" s="227"/>
      <c r="O138" s="227"/>
      <c r="P138" s="227"/>
      <c r="Q138" s="227"/>
      <c r="R138" s="227"/>
      <c r="S138" s="227"/>
      <c r="T138" s="227"/>
      <c r="U138" s="227"/>
      <c r="V138" s="227"/>
      <c r="W138" s="227"/>
      <c r="X138" s="227"/>
      <c r="Y138" s="227"/>
      <c r="Z138" s="227"/>
      <c r="AA138" s="227"/>
      <c r="AB138" s="227"/>
      <c r="AC138" s="227"/>
      <c r="AD138" s="227"/>
      <c r="AE138" s="227"/>
      <c r="AF138" s="227"/>
      <c r="AG138" s="227"/>
      <c r="AH138" s="227"/>
      <c r="AI138" s="227"/>
      <c r="AJ138" s="227"/>
      <c r="AK138" s="227"/>
      <c r="AL138" s="227"/>
    </row>
    <row r="139" spans="1:38" s="228" customFormat="1" x14ac:dyDescent="0.3">
      <c r="A139" s="469" t="s">
        <v>291</v>
      </c>
      <c r="B139" s="470" t="s">
        <v>241</v>
      </c>
      <c r="C139" s="470" t="s">
        <v>290</v>
      </c>
      <c r="D139" s="474" t="s">
        <v>242</v>
      </c>
      <c r="E139" s="471"/>
      <c r="F139" s="530"/>
      <c r="G139" s="554"/>
      <c r="H139" s="474"/>
      <c r="I139" s="473">
        <f>+I140</f>
        <v>0</v>
      </c>
      <c r="J139" s="473">
        <f t="shared" ref="J139:K140" si="63">+J140</f>
        <v>0</v>
      </c>
      <c r="K139" s="473">
        <f t="shared" si="63"/>
        <v>0</v>
      </c>
      <c r="L139" s="227"/>
      <c r="M139" s="227"/>
      <c r="N139" s="227"/>
      <c r="O139" s="227"/>
      <c r="P139" s="227"/>
      <c r="Q139" s="227"/>
      <c r="R139" s="227"/>
      <c r="S139" s="227"/>
      <c r="T139" s="227"/>
      <c r="U139" s="227"/>
      <c r="V139" s="227"/>
      <c r="W139" s="227"/>
      <c r="X139" s="227"/>
      <c r="Y139" s="227"/>
      <c r="Z139" s="227"/>
      <c r="AA139" s="227"/>
      <c r="AB139" s="227"/>
      <c r="AC139" s="227"/>
      <c r="AD139" s="227"/>
      <c r="AE139" s="227"/>
      <c r="AF139" s="227"/>
      <c r="AG139" s="227"/>
      <c r="AH139" s="227"/>
      <c r="AI139" s="227"/>
      <c r="AJ139" s="227"/>
      <c r="AK139" s="227"/>
      <c r="AL139" s="227"/>
    </row>
    <row r="140" spans="1:38" s="660" customFormat="1" ht="52.2" x14ac:dyDescent="0.3">
      <c r="A140" s="691" t="s">
        <v>589</v>
      </c>
      <c r="B140" s="666" t="s">
        <v>241</v>
      </c>
      <c r="C140" s="666" t="s">
        <v>290</v>
      </c>
      <c r="D140" s="689" t="s">
        <v>242</v>
      </c>
      <c r="E140" s="687" t="s">
        <v>313</v>
      </c>
      <c r="F140" s="688" t="s">
        <v>14</v>
      </c>
      <c r="G140" s="673" t="s">
        <v>11</v>
      </c>
      <c r="H140" s="697"/>
      <c r="I140" s="674">
        <f>+I141</f>
        <v>0</v>
      </c>
      <c r="J140" s="674">
        <f t="shared" si="63"/>
        <v>0</v>
      </c>
      <c r="K140" s="674">
        <f t="shared" si="63"/>
        <v>0</v>
      </c>
    </row>
    <row r="141" spans="1:38" s="705" customFormat="1" ht="72" x14ac:dyDescent="0.3">
      <c r="A141" s="1012" t="s">
        <v>590</v>
      </c>
      <c r="B141" s="1013" t="s">
        <v>241</v>
      </c>
      <c r="C141" s="1013" t="s">
        <v>290</v>
      </c>
      <c r="D141" s="1018" t="s">
        <v>242</v>
      </c>
      <c r="E141" s="1088" t="s">
        <v>315</v>
      </c>
      <c r="F141" s="1089" t="s">
        <v>14</v>
      </c>
      <c r="G141" s="1090" t="s">
        <v>11</v>
      </c>
      <c r="H141" s="1018"/>
      <c r="I141" s="1027">
        <f>I142</f>
        <v>0</v>
      </c>
      <c r="J141" s="1027">
        <f t="shared" ref="J141:K141" si="64">J142</f>
        <v>0</v>
      </c>
      <c r="K141" s="1027">
        <f t="shared" si="64"/>
        <v>0</v>
      </c>
    </row>
    <row r="142" spans="1:38" s="711" customFormat="1" x14ac:dyDescent="0.3">
      <c r="A142" s="762" t="s">
        <v>449</v>
      </c>
      <c r="B142" s="755" t="s">
        <v>241</v>
      </c>
      <c r="C142" s="755" t="s">
        <v>290</v>
      </c>
      <c r="D142" s="756" t="s">
        <v>242</v>
      </c>
      <c r="E142" s="757" t="s">
        <v>315</v>
      </c>
      <c r="F142" s="758" t="s">
        <v>242</v>
      </c>
      <c r="G142" s="759" t="s">
        <v>11</v>
      </c>
      <c r="H142" s="755"/>
      <c r="I142" s="760">
        <f>I143+I145+I147</f>
        <v>0</v>
      </c>
      <c r="J142" s="760">
        <f t="shared" ref="J142:K142" si="65">J143+J145+J147</f>
        <v>0</v>
      </c>
      <c r="K142" s="760">
        <f t="shared" si="65"/>
        <v>0</v>
      </c>
    </row>
    <row r="143" spans="1:38" s="711" customFormat="1" ht="36" x14ac:dyDescent="0.3">
      <c r="A143" s="1028" t="s">
        <v>521</v>
      </c>
      <c r="B143" s="1029" t="s">
        <v>241</v>
      </c>
      <c r="C143" s="1029" t="s">
        <v>290</v>
      </c>
      <c r="D143" s="1034" t="s">
        <v>242</v>
      </c>
      <c r="E143" s="986" t="s">
        <v>315</v>
      </c>
      <c r="F143" s="987" t="s">
        <v>242</v>
      </c>
      <c r="G143" s="980" t="s">
        <v>130</v>
      </c>
      <c r="H143" s="1034"/>
      <c r="I143" s="1065">
        <f>I144</f>
        <v>0</v>
      </c>
      <c r="J143" s="1065">
        <f t="shared" ref="J143:K143" si="66">J144</f>
        <v>0</v>
      </c>
      <c r="K143" s="1065">
        <f t="shared" si="66"/>
        <v>0</v>
      </c>
    </row>
    <row r="144" spans="1:38" s="228" customFormat="1" ht="54" x14ac:dyDescent="0.3">
      <c r="A144" s="158" t="s">
        <v>249</v>
      </c>
      <c r="B144" s="409" t="s">
        <v>241</v>
      </c>
      <c r="C144" s="409" t="s">
        <v>290</v>
      </c>
      <c r="D144" s="16" t="s">
        <v>242</v>
      </c>
      <c r="E144" s="317" t="s">
        <v>315</v>
      </c>
      <c r="F144" s="573" t="s">
        <v>242</v>
      </c>
      <c r="G144" s="355" t="s">
        <v>130</v>
      </c>
      <c r="H144" s="16" t="s">
        <v>244</v>
      </c>
      <c r="I144" s="416">
        <v>0</v>
      </c>
      <c r="J144" s="416">
        <v>0</v>
      </c>
      <c r="K144" s="416">
        <v>0</v>
      </c>
      <c r="L144" s="227"/>
      <c r="M144" s="227"/>
      <c r="N144" s="227"/>
      <c r="O144" s="227"/>
      <c r="P144" s="227"/>
      <c r="Q144" s="227"/>
      <c r="R144" s="227"/>
      <c r="S144" s="227"/>
      <c r="T144" s="227"/>
      <c r="U144" s="227"/>
      <c r="V144" s="227"/>
      <c r="W144" s="227"/>
      <c r="X144" s="227"/>
      <c r="Y144" s="227"/>
      <c r="Z144" s="227"/>
      <c r="AA144" s="227"/>
      <c r="AB144" s="227"/>
      <c r="AC144" s="227"/>
      <c r="AD144" s="227"/>
      <c r="AE144" s="227"/>
      <c r="AF144" s="227"/>
      <c r="AG144" s="227"/>
      <c r="AH144" s="227"/>
      <c r="AI144" s="227"/>
      <c r="AJ144" s="227"/>
      <c r="AK144" s="227"/>
      <c r="AL144" s="227"/>
    </row>
    <row r="145" spans="1:38" s="228" customFormat="1" ht="54" x14ac:dyDescent="0.3">
      <c r="A145" s="1028" t="s">
        <v>522</v>
      </c>
      <c r="B145" s="1029" t="s">
        <v>241</v>
      </c>
      <c r="C145" s="1029" t="s">
        <v>290</v>
      </c>
      <c r="D145" s="1034" t="s">
        <v>242</v>
      </c>
      <c r="E145" s="986" t="s">
        <v>315</v>
      </c>
      <c r="F145" s="987" t="s">
        <v>242</v>
      </c>
      <c r="G145" s="980" t="s">
        <v>129</v>
      </c>
      <c r="H145" s="1034"/>
      <c r="I145" s="1065">
        <f>I146</f>
        <v>0</v>
      </c>
      <c r="J145" s="1065">
        <f t="shared" ref="J145:K145" si="67">J146</f>
        <v>0</v>
      </c>
      <c r="K145" s="1065">
        <f t="shared" si="67"/>
        <v>0</v>
      </c>
      <c r="L145" s="227"/>
      <c r="M145" s="227"/>
      <c r="N145" s="227"/>
      <c r="O145" s="227"/>
      <c r="P145" s="227"/>
      <c r="Q145" s="227"/>
      <c r="R145" s="227"/>
      <c r="S145" s="227"/>
      <c r="T145" s="227"/>
      <c r="U145" s="227"/>
      <c r="V145" s="227"/>
      <c r="W145" s="227"/>
      <c r="X145" s="227"/>
      <c r="Y145" s="227"/>
      <c r="Z145" s="227"/>
      <c r="AA145" s="227"/>
      <c r="AB145" s="227"/>
      <c r="AC145" s="227"/>
      <c r="AD145" s="227"/>
      <c r="AE145" s="227"/>
      <c r="AF145" s="227"/>
      <c r="AG145" s="227"/>
      <c r="AH145" s="227"/>
      <c r="AI145" s="227"/>
      <c r="AJ145" s="227"/>
      <c r="AK145" s="227"/>
      <c r="AL145" s="227"/>
    </row>
    <row r="146" spans="1:38" s="228" customFormat="1" ht="54" x14ac:dyDescent="0.3">
      <c r="A146" s="158" t="s">
        <v>249</v>
      </c>
      <c r="B146" s="409" t="s">
        <v>241</v>
      </c>
      <c r="C146" s="409" t="s">
        <v>290</v>
      </c>
      <c r="D146" s="16" t="s">
        <v>242</v>
      </c>
      <c r="E146" s="317" t="s">
        <v>315</v>
      </c>
      <c r="F146" s="573" t="s">
        <v>242</v>
      </c>
      <c r="G146" s="355" t="s">
        <v>129</v>
      </c>
      <c r="H146" s="16" t="s">
        <v>244</v>
      </c>
      <c r="I146" s="416">
        <v>0</v>
      </c>
      <c r="J146" s="416">
        <v>0</v>
      </c>
      <c r="K146" s="416">
        <v>0</v>
      </c>
      <c r="L146" s="227"/>
      <c r="M146" s="227"/>
      <c r="N146" s="227"/>
      <c r="O146" s="227"/>
      <c r="P146" s="227"/>
      <c r="Q146" s="227"/>
      <c r="R146" s="227"/>
      <c r="S146" s="227"/>
      <c r="T146" s="227"/>
      <c r="U146" s="227"/>
      <c r="V146" s="227"/>
      <c r="W146" s="227"/>
      <c r="X146" s="227"/>
      <c r="Y146" s="227"/>
      <c r="Z146" s="227"/>
      <c r="AA146" s="227"/>
      <c r="AB146" s="227"/>
      <c r="AC146" s="227"/>
      <c r="AD146" s="227"/>
      <c r="AE146" s="227"/>
      <c r="AF146" s="227"/>
      <c r="AG146" s="227"/>
      <c r="AH146" s="227"/>
      <c r="AI146" s="227"/>
      <c r="AJ146" s="227"/>
      <c r="AK146" s="227"/>
      <c r="AL146" s="227"/>
    </row>
    <row r="147" spans="1:38" s="721" customFormat="1" x14ac:dyDescent="0.3">
      <c r="A147" s="983" t="s">
        <v>317</v>
      </c>
      <c r="B147" s="1029" t="s">
        <v>241</v>
      </c>
      <c r="C147" s="1029" t="s">
        <v>290</v>
      </c>
      <c r="D147" s="1030" t="s">
        <v>242</v>
      </c>
      <c r="E147" s="986" t="s">
        <v>315</v>
      </c>
      <c r="F147" s="987" t="s">
        <v>242</v>
      </c>
      <c r="G147" s="980" t="s">
        <v>18</v>
      </c>
      <c r="H147" s="1029"/>
      <c r="I147" s="989">
        <f>I148+I149</f>
        <v>0</v>
      </c>
      <c r="J147" s="989">
        <f t="shared" ref="J147:K147" si="68">J148+J149</f>
        <v>0</v>
      </c>
      <c r="K147" s="989">
        <f t="shared" si="68"/>
        <v>0</v>
      </c>
    </row>
    <row r="148" spans="1:38" s="228" customFormat="1" x14ac:dyDescent="0.3">
      <c r="A148" s="115" t="s">
        <v>152</v>
      </c>
      <c r="B148" s="409" t="s">
        <v>241</v>
      </c>
      <c r="C148" s="409" t="s">
        <v>290</v>
      </c>
      <c r="D148" s="16" t="s">
        <v>242</v>
      </c>
      <c r="E148" s="317" t="s">
        <v>315</v>
      </c>
      <c r="F148" s="573" t="s">
        <v>242</v>
      </c>
      <c r="G148" s="355" t="s">
        <v>18</v>
      </c>
      <c r="H148" s="16" t="s">
        <v>251</v>
      </c>
      <c r="I148" s="416">
        <v>0</v>
      </c>
      <c r="J148" s="416">
        <v>0</v>
      </c>
      <c r="K148" s="416">
        <v>0</v>
      </c>
      <c r="L148" s="1186"/>
      <c r="M148" s="1187"/>
      <c r="N148" s="1187"/>
      <c r="O148" s="227"/>
      <c r="P148" s="227"/>
      <c r="Q148" s="227"/>
      <c r="R148" s="227"/>
      <c r="S148" s="227"/>
      <c r="T148" s="227"/>
      <c r="U148" s="227"/>
      <c r="V148" s="227"/>
      <c r="W148" s="227"/>
      <c r="X148" s="227"/>
      <c r="Y148" s="227"/>
      <c r="Z148" s="227"/>
      <c r="AA148" s="227"/>
      <c r="AB148" s="227"/>
      <c r="AC148" s="227"/>
      <c r="AD148" s="227"/>
      <c r="AE148" s="227"/>
      <c r="AF148" s="227"/>
      <c r="AG148" s="227"/>
      <c r="AH148" s="227"/>
      <c r="AI148" s="227"/>
      <c r="AJ148" s="227"/>
      <c r="AK148" s="227"/>
      <c r="AL148" s="227"/>
    </row>
    <row r="149" spans="1:38" s="228" customFormat="1" x14ac:dyDescent="0.3">
      <c r="A149" s="33" t="s">
        <v>252</v>
      </c>
      <c r="B149" s="409" t="s">
        <v>241</v>
      </c>
      <c r="C149" s="409" t="s">
        <v>290</v>
      </c>
      <c r="D149" s="16" t="s">
        <v>242</v>
      </c>
      <c r="E149" s="317" t="s">
        <v>315</v>
      </c>
      <c r="F149" s="573" t="s">
        <v>242</v>
      </c>
      <c r="G149" s="355" t="s">
        <v>18</v>
      </c>
      <c r="H149" s="16" t="s">
        <v>253</v>
      </c>
      <c r="I149" s="416">
        <v>0</v>
      </c>
      <c r="J149" s="416">
        <v>0</v>
      </c>
      <c r="K149" s="416">
        <v>0</v>
      </c>
      <c r="L149" s="227"/>
      <c r="M149" s="227"/>
      <c r="N149" s="227"/>
      <c r="O149" s="227"/>
      <c r="P149" s="227"/>
      <c r="Q149" s="227"/>
      <c r="R149" s="227"/>
      <c r="S149" s="227"/>
      <c r="T149" s="227"/>
      <c r="U149" s="227"/>
      <c r="V149" s="227"/>
      <c r="W149" s="227"/>
      <c r="X149" s="227"/>
      <c r="Y149" s="227"/>
      <c r="Z149" s="227"/>
      <c r="AA149" s="227"/>
      <c r="AB149" s="227"/>
      <c r="AC149" s="227"/>
      <c r="AD149" s="227"/>
      <c r="AE149" s="227"/>
      <c r="AF149" s="227"/>
      <c r="AG149" s="227"/>
      <c r="AH149" s="227"/>
      <c r="AI149" s="227"/>
      <c r="AJ149" s="227"/>
      <c r="AK149" s="227"/>
      <c r="AL149" s="227"/>
    </row>
    <row r="150" spans="1:38" s="721" customFormat="1" ht="36" x14ac:dyDescent="0.3">
      <c r="A150" s="983" t="s">
        <v>142</v>
      </c>
      <c r="B150" s="1029" t="s">
        <v>241</v>
      </c>
      <c r="C150" s="1029" t="s">
        <v>290</v>
      </c>
      <c r="D150" s="1034" t="s">
        <v>242</v>
      </c>
      <c r="E150" s="986" t="s">
        <v>315</v>
      </c>
      <c r="F150" s="987" t="s">
        <v>242</v>
      </c>
      <c r="G150" s="980" t="s">
        <v>141</v>
      </c>
      <c r="H150" s="1034"/>
      <c r="I150" s="1065">
        <f>I151</f>
        <v>0</v>
      </c>
      <c r="J150" s="1065">
        <f t="shared" ref="J150:K150" si="69">J151</f>
        <v>0</v>
      </c>
      <c r="K150" s="1065">
        <f t="shared" si="69"/>
        <v>0</v>
      </c>
    </row>
    <row r="151" spans="1:38" s="228" customFormat="1" x14ac:dyDescent="0.3">
      <c r="A151" s="115" t="s">
        <v>152</v>
      </c>
      <c r="B151" s="626" t="s">
        <v>241</v>
      </c>
      <c r="C151" s="626" t="s">
        <v>290</v>
      </c>
      <c r="D151" s="627" t="s">
        <v>242</v>
      </c>
      <c r="E151" s="628" t="s">
        <v>315</v>
      </c>
      <c r="F151" s="629" t="s">
        <v>242</v>
      </c>
      <c r="G151" s="581" t="s">
        <v>141</v>
      </c>
      <c r="H151" s="16" t="s">
        <v>251</v>
      </c>
      <c r="I151" s="416"/>
      <c r="J151" s="416"/>
      <c r="K151" s="416"/>
      <c r="L151" s="227"/>
      <c r="M151" s="227"/>
      <c r="N151" s="227"/>
      <c r="O151" s="227"/>
      <c r="P151" s="227"/>
      <c r="Q151" s="227"/>
      <c r="R151" s="227"/>
      <c r="S151" s="227"/>
      <c r="T151" s="227"/>
      <c r="U151" s="227"/>
      <c r="V151" s="227"/>
      <c r="W151" s="227"/>
      <c r="X151" s="227"/>
      <c r="Y151" s="227"/>
      <c r="Z151" s="227"/>
      <c r="AA151" s="227"/>
      <c r="AB151" s="227"/>
      <c r="AC151" s="227"/>
      <c r="AD151" s="227"/>
      <c r="AE151" s="227"/>
      <c r="AF151" s="227"/>
      <c r="AG151" s="227"/>
      <c r="AH151" s="227"/>
      <c r="AI151" s="227"/>
      <c r="AJ151" s="227"/>
      <c r="AK151" s="227"/>
      <c r="AL151" s="227"/>
    </row>
    <row r="152" spans="1:38" s="228" customFormat="1" x14ac:dyDescent="0.3">
      <c r="A152" s="469" t="s">
        <v>494</v>
      </c>
      <c r="B152" s="470" t="s">
        <v>241</v>
      </c>
      <c r="C152" s="470" t="s">
        <v>290</v>
      </c>
      <c r="D152" s="474" t="s">
        <v>248</v>
      </c>
      <c r="E152" s="471"/>
      <c r="F152" s="530"/>
      <c r="G152" s="554"/>
      <c r="H152" s="474"/>
      <c r="I152" s="473">
        <f>+I153</f>
        <v>0</v>
      </c>
      <c r="J152" s="473">
        <f t="shared" ref="J152:K156" si="70">+J153</f>
        <v>0</v>
      </c>
      <c r="K152" s="473">
        <f t="shared" si="70"/>
        <v>0</v>
      </c>
      <c r="L152" s="227"/>
      <c r="M152" s="227"/>
      <c r="N152" s="227"/>
      <c r="O152" s="227"/>
      <c r="P152" s="227"/>
      <c r="Q152" s="227"/>
      <c r="R152" s="227"/>
      <c r="S152" s="227"/>
      <c r="T152" s="227"/>
      <c r="U152" s="227"/>
      <c r="V152" s="227"/>
      <c r="W152" s="227"/>
      <c r="X152" s="227"/>
      <c r="Y152" s="227"/>
      <c r="Z152" s="227"/>
      <c r="AA152" s="227"/>
      <c r="AB152" s="227"/>
      <c r="AC152" s="227"/>
      <c r="AD152" s="227"/>
      <c r="AE152" s="227"/>
      <c r="AF152" s="227"/>
      <c r="AG152" s="227"/>
      <c r="AH152" s="227"/>
      <c r="AI152" s="227"/>
      <c r="AJ152" s="227"/>
      <c r="AK152" s="227"/>
      <c r="AL152" s="227"/>
    </row>
    <row r="153" spans="1:38" s="660" customFormat="1" ht="52.2" x14ac:dyDescent="0.3">
      <c r="A153" s="691" t="s">
        <v>610</v>
      </c>
      <c r="B153" s="666" t="s">
        <v>241</v>
      </c>
      <c r="C153" s="666" t="s">
        <v>290</v>
      </c>
      <c r="D153" s="689" t="s">
        <v>248</v>
      </c>
      <c r="E153" s="687" t="s">
        <v>313</v>
      </c>
      <c r="F153" s="688" t="s">
        <v>14</v>
      </c>
      <c r="G153" s="673" t="s">
        <v>11</v>
      </c>
      <c r="H153" s="697"/>
      <c r="I153" s="674">
        <f>+I154</f>
        <v>0</v>
      </c>
      <c r="J153" s="674">
        <f t="shared" si="70"/>
        <v>0</v>
      </c>
      <c r="K153" s="674">
        <f t="shared" si="70"/>
        <v>0</v>
      </c>
    </row>
    <row r="154" spans="1:38" s="705" customFormat="1" ht="54" x14ac:dyDescent="0.3">
      <c r="A154" s="1012" t="s">
        <v>611</v>
      </c>
      <c r="B154" s="1013" t="s">
        <v>241</v>
      </c>
      <c r="C154" s="1013" t="s">
        <v>290</v>
      </c>
      <c r="D154" s="1018" t="s">
        <v>248</v>
      </c>
      <c r="E154" s="1088" t="s">
        <v>497</v>
      </c>
      <c r="F154" s="1089" t="s">
        <v>14</v>
      </c>
      <c r="G154" s="1090" t="s">
        <v>11</v>
      </c>
      <c r="H154" s="1018"/>
      <c r="I154" s="1027">
        <f>+I155</f>
        <v>0</v>
      </c>
      <c r="J154" s="1027">
        <f t="shared" si="70"/>
        <v>0</v>
      </c>
      <c r="K154" s="1027">
        <f t="shared" si="70"/>
        <v>0</v>
      </c>
    </row>
    <row r="155" spans="1:38" s="711" customFormat="1" ht="90" x14ac:dyDescent="0.3">
      <c r="A155" s="762" t="s">
        <v>495</v>
      </c>
      <c r="B155" s="755" t="s">
        <v>241</v>
      </c>
      <c r="C155" s="755" t="s">
        <v>290</v>
      </c>
      <c r="D155" s="756" t="s">
        <v>248</v>
      </c>
      <c r="E155" s="757" t="s">
        <v>497</v>
      </c>
      <c r="F155" s="758" t="s">
        <v>243</v>
      </c>
      <c r="G155" s="759" t="s">
        <v>11</v>
      </c>
      <c r="H155" s="755"/>
      <c r="I155" s="760">
        <f>+I156</f>
        <v>0</v>
      </c>
      <c r="J155" s="760">
        <f t="shared" si="70"/>
        <v>0</v>
      </c>
      <c r="K155" s="760">
        <f t="shared" si="70"/>
        <v>0</v>
      </c>
    </row>
    <row r="156" spans="1:38" s="721" customFormat="1" ht="36" x14ac:dyDescent="0.3">
      <c r="A156" s="983" t="s">
        <v>496</v>
      </c>
      <c r="B156" s="1029" t="s">
        <v>241</v>
      </c>
      <c r="C156" s="1029" t="s">
        <v>290</v>
      </c>
      <c r="D156" s="1030" t="s">
        <v>248</v>
      </c>
      <c r="E156" s="986" t="s">
        <v>497</v>
      </c>
      <c r="F156" s="987" t="s">
        <v>243</v>
      </c>
      <c r="G156" s="980" t="s">
        <v>35</v>
      </c>
      <c r="H156" s="1029"/>
      <c r="I156" s="989">
        <f>+I157</f>
        <v>0</v>
      </c>
      <c r="J156" s="989">
        <f t="shared" si="70"/>
        <v>0</v>
      </c>
      <c r="K156" s="989">
        <f t="shared" si="70"/>
        <v>0</v>
      </c>
    </row>
    <row r="157" spans="1:38" s="228" customFormat="1" x14ac:dyDescent="0.3">
      <c r="A157" s="115" t="s">
        <v>152</v>
      </c>
      <c r="B157" s="409" t="s">
        <v>241</v>
      </c>
      <c r="C157" s="409" t="s">
        <v>290</v>
      </c>
      <c r="D157" s="16" t="s">
        <v>248</v>
      </c>
      <c r="E157" s="317" t="s">
        <v>497</v>
      </c>
      <c r="F157" s="573" t="s">
        <v>243</v>
      </c>
      <c r="G157" s="355" t="s">
        <v>35</v>
      </c>
      <c r="H157" s="16" t="s">
        <v>251</v>
      </c>
      <c r="I157" s="416">
        <v>0</v>
      </c>
      <c r="J157" s="416">
        <v>0</v>
      </c>
      <c r="K157" s="416">
        <v>0</v>
      </c>
      <c r="L157" s="227"/>
      <c r="M157" s="227"/>
      <c r="N157" s="227"/>
      <c r="O157" s="227"/>
      <c r="P157" s="227"/>
      <c r="Q157" s="227"/>
      <c r="R157" s="227"/>
      <c r="S157" s="227"/>
      <c r="T157" s="227"/>
      <c r="U157" s="227"/>
      <c r="V157" s="227"/>
      <c r="W157" s="227"/>
      <c r="X157" s="227"/>
      <c r="Y157" s="227"/>
      <c r="Z157" s="227"/>
      <c r="AA157" s="227"/>
      <c r="AB157" s="227"/>
      <c r="AC157" s="227"/>
      <c r="AD157" s="227"/>
      <c r="AE157" s="227"/>
      <c r="AF157" s="227"/>
      <c r="AG157" s="227"/>
      <c r="AH157" s="227"/>
      <c r="AI157" s="227"/>
      <c r="AJ157" s="227"/>
      <c r="AK157" s="227"/>
      <c r="AL157" s="227"/>
    </row>
    <row r="158" spans="1:38" s="228" customFormat="1" x14ac:dyDescent="0.3">
      <c r="A158" s="467" t="s">
        <v>532</v>
      </c>
      <c r="B158" s="457" t="s">
        <v>241</v>
      </c>
      <c r="C158" s="457" t="s">
        <v>298</v>
      </c>
      <c r="D158" s="468"/>
      <c r="E158" s="459"/>
      <c r="F158" s="529"/>
      <c r="G158" s="553"/>
      <c r="H158" s="468"/>
      <c r="I158" s="460">
        <f>+I159</f>
        <v>212209</v>
      </c>
      <c r="J158" s="460">
        <f t="shared" ref="J158:K158" si="71">+J159</f>
        <v>42400</v>
      </c>
      <c r="K158" s="460">
        <f t="shared" si="71"/>
        <v>42400</v>
      </c>
      <c r="L158" s="227"/>
      <c r="M158" s="227"/>
      <c r="N158" s="227"/>
      <c r="O158" s="227"/>
      <c r="P158" s="227"/>
      <c r="Q158" s="227"/>
      <c r="R158" s="227"/>
      <c r="S158" s="227"/>
      <c r="T158" s="227"/>
      <c r="U158" s="227"/>
      <c r="V158" s="227"/>
      <c r="W158" s="227"/>
      <c r="X158" s="227"/>
      <c r="Y158" s="227"/>
      <c r="Z158" s="227"/>
      <c r="AA158" s="227"/>
      <c r="AB158" s="227"/>
      <c r="AC158" s="227"/>
      <c r="AD158" s="227"/>
      <c r="AE158" s="227"/>
      <c r="AF158" s="227"/>
      <c r="AG158" s="227"/>
      <c r="AH158" s="227"/>
      <c r="AI158" s="227"/>
      <c r="AJ158" s="227"/>
      <c r="AK158" s="227"/>
      <c r="AL158" s="227"/>
    </row>
    <row r="159" spans="1:38" s="228" customFormat="1" x14ac:dyDescent="0.3">
      <c r="A159" s="469" t="s">
        <v>293</v>
      </c>
      <c r="B159" s="489" t="s">
        <v>241</v>
      </c>
      <c r="C159" s="489" t="s">
        <v>298</v>
      </c>
      <c r="D159" s="484" t="s">
        <v>242</v>
      </c>
      <c r="E159" s="471"/>
      <c r="F159" s="530"/>
      <c r="G159" s="554"/>
      <c r="H159" s="484"/>
      <c r="I159" s="473">
        <f>I160</f>
        <v>212209</v>
      </c>
      <c r="J159" s="473">
        <f t="shared" ref="J159:K160" si="72">J160</f>
        <v>42400</v>
      </c>
      <c r="K159" s="473">
        <f t="shared" si="72"/>
        <v>42400</v>
      </c>
      <c r="L159" s="227"/>
      <c r="M159" s="227"/>
      <c r="N159" s="227"/>
      <c r="O159" s="227"/>
      <c r="P159" s="227"/>
      <c r="Q159" s="227"/>
      <c r="R159" s="227"/>
      <c r="S159" s="227"/>
      <c r="T159" s="227"/>
      <c r="U159" s="227"/>
      <c r="V159" s="227"/>
      <c r="W159" s="227"/>
      <c r="X159" s="227"/>
      <c r="Y159" s="227"/>
      <c r="Z159" s="227"/>
      <c r="AA159" s="227"/>
      <c r="AB159" s="227"/>
      <c r="AC159" s="227"/>
      <c r="AD159" s="227"/>
      <c r="AE159" s="227"/>
      <c r="AF159" s="227"/>
      <c r="AG159" s="227"/>
      <c r="AH159" s="227"/>
      <c r="AI159" s="227"/>
      <c r="AJ159" s="227"/>
      <c r="AK159" s="227"/>
      <c r="AL159" s="227"/>
    </row>
    <row r="160" spans="1:38" s="228" customFormat="1" ht="69.599999999999994" x14ac:dyDescent="0.3">
      <c r="A160" s="665" t="s">
        <v>617</v>
      </c>
      <c r="B160" s="697" t="s">
        <v>241</v>
      </c>
      <c r="C160" s="699" t="s">
        <v>298</v>
      </c>
      <c r="D160" s="700" t="s">
        <v>242</v>
      </c>
      <c r="E160" s="687" t="s">
        <v>324</v>
      </c>
      <c r="F160" s="688" t="s">
        <v>14</v>
      </c>
      <c r="G160" s="673" t="s">
        <v>11</v>
      </c>
      <c r="H160" s="701"/>
      <c r="I160" s="674">
        <f>I161</f>
        <v>212209</v>
      </c>
      <c r="J160" s="674">
        <f t="shared" si="72"/>
        <v>42400</v>
      </c>
      <c r="K160" s="674">
        <f t="shared" si="72"/>
        <v>42400</v>
      </c>
      <c r="L160" s="227"/>
      <c r="M160" s="227"/>
      <c r="N160" s="227"/>
      <c r="O160" s="227"/>
      <c r="P160" s="227"/>
      <c r="Q160" s="227"/>
      <c r="R160" s="227"/>
      <c r="S160" s="227"/>
      <c r="T160" s="227"/>
      <c r="U160" s="227"/>
      <c r="V160" s="227"/>
      <c r="W160" s="227"/>
      <c r="X160" s="227"/>
      <c r="Y160" s="227"/>
      <c r="Z160" s="227"/>
      <c r="AA160" s="227"/>
      <c r="AB160" s="227"/>
      <c r="AC160" s="227"/>
      <c r="AD160" s="227"/>
      <c r="AE160" s="227"/>
      <c r="AF160" s="227"/>
      <c r="AG160" s="227"/>
      <c r="AH160" s="227"/>
      <c r="AI160" s="227"/>
      <c r="AJ160" s="227"/>
      <c r="AK160" s="227"/>
      <c r="AL160" s="227"/>
    </row>
    <row r="161" spans="1:38" s="705" customFormat="1" ht="90" x14ac:dyDescent="0.3">
      <c r="A161" s="995" t="s">
        <v>615</v>
      </c>
      <c r="B161" s="1013" t="s">
        <v>241</v>
      </c>
      <c r="C161" s="1013" t="s">
        <v>298</v>
      </c>
      <c r="D161" s="1018" t="s">
        <v>242</v>
      </c>
      <c r="E161" s="1088" t="s">
        <v>325</v>
      </c>
      <c r="F161" s="1089" t="s">
        <v>14</v>
      </c>
      <c r="G161" s="1090" t="s">
        <v>11</v>
      </c>
      <c r="H161" s="1094"/>
      <c r="I161" s="1027">
        <f>+I162</f>
        <v>212209</v>
      </c>
      <c r="J161" s="1027">
        <f t="shared" ref="J161:K162" si="73">+J162</f>
        <v>42400</v>
      </c>
      <c r="K161" s="1027">
        <f t="shared" si="73"/>
        <v>42400</v>
      </c>
    </row>
    <row r="162" spans="1:38" s="228" customFormat="1" ht="36" x14ac:dyDescent="0.3">
      <c r="A162" s="754" t="s">
        <v>533</v>
      </c>
      <c r="B162" s="755" t="s">
        <v>241</v>
      </c>
      <c r="C162" s="755" t="s">
        <v>298</v>
      </c>
      <c r="D162" s="766" t="s">
        <v>242</v>
      </c>
      <c r="E162" s="773" t="s">
        <v>325</v>
      </c>
      <c r="F162" s="890" t="s">
        <v>242</v>
      </c>
      <c r="G162" s="759" t="s">
        <v>11</v>
      </c>
      <c r="H162" s="755"/>
      <c r="I162" s="760">
        <f>+I163</f>
        <v>212209</v>
      </c>
      <c r="J162" s="760">
        <f t="shared" si="73"/>
        <v>42400</v>
      </c>
      <c r="K162" s="760">
        <f t="shared" si="73"/>
        <v>42400</v>
      </c>
      <c r="L162" s="227"/>
      <c r="M162" s="227"/>
      <c r="N162" s="227"/>
      <c r="O162" s="227"/>
      <c r="P162" s="227"/>
      <c r="Q162" s="227"/>
      <c r="R162" s="227"/>
      <c r="S162" s="227"/>
      <c r="T162" s="227"/>
      <c r="U162" s="227"/>
      <c r="V162" s="227"/>
      <c r="W162" s="227"/>
      <c r="X162" s="227"/>
      <c r="Y162" s="227"/>
      <c r="Z162" s="227"/>
      <c r="AA162" s="227"/>
      <c r="AB162" s="227"/>
      <c r="AC162" s="227"/>
      <c r="AD162" s="227"/>
      <c r="AE162" s="227"/>
      <c r="AF162" s="227"/>
      <c r="AG162" s="227"/>
      <c r="AH162" s="227"/>
      <c r="AI162" s="227"/>
      <c r="AJ162" s="227"/>
      <c r="AK162" s="227"/>
      <c r="AL162" s="227"/>
    </row>
    <row r="163" spans="1:38" s="228" customFormat="1" x14ac:dyDescent="0.3">
      <c r="A163" s="983" t="s">
        <v>534</v>
      </c>
      <c r="B163" s="1093" t="s">
        <v>241</v>
      </c>
      <c r="C163" s="1029" t="s">
        <v>298</v>
      </c>
      <c r="D163" s="1034" t="s">
        <v>242</v>
      </c>
      <c r="E163" s="1061" t="s">
        <v>325</v>
      </c>
      <c r="F163" s="1062" t="s">
        <v>242</v>
      </c>
      <c r="G163" s="1063" t="s">
        <v>535</v>
      </c>
      <c r="H163" s="1093"/>
      <c r="I163" s="989">
        <f>I164</f>
        <v>212209</v>
      </c>
      <c r="J163" s="989">
        <f t="shared" ref="J163:K163" si="74">J164</f>
        <v>42400</v>
      </c>
      <c r="K163" s="989">
        <f t="shared" si="74"/>
        <v>42400</v>
      </c>
      <c r="L163" s="227"/>
      <c r="M163" s="227"/>
      <c r="N163" s="227"/>
      <c r="O163" s="227"/>
      <c r="P163" s="227"/>
      <c r="Q163" s="227"/>
      <c r="R163" s="227"/>
      <c r="S163" s="227"/>
      <c r="T163" s="227"/>
      <c r="U163" s="227"/>
      <c r="V163" s="227"/>
      <c r="W163" s="227"/>
      <c r="X163" s="227"/>
      <c r="Y163" s="227"/>
      <c r="Z163" s="227"/>
      <c r="AA163" s="227"/>
      <c r="AB163" s="227"/>
      <c r="AC163" s="227"/>
      <c r="AD163" s="227"/>
      <c r="AE163" s="227"/>
      <c r="AF163" s="227"/>
      <c r="AG163" s="227"/>
      <c r="AH163" s="227"/>
      <c r="AI163" s="227"/>
      <c r="AJ163" s="227"/>
      <c r="AK163" s="227"/>
      <c r="AL163" s="227"/>
    </row>
    <row r="164" spans="1:38" s="228" customFormat="1" x14ac:dyDescent="0.3">
      <c r="A164" s="115" t="s">
        <v>295</v>
      </c>
      <c r="B164" s="503" t="s">
        <v>241</v>
      </c>
      <c r="C164" s="887" t="s">
        <v>298</v>
      </c>
      <c r="D164" s="888" t="s">
        <v>242</v>
      </c>
      <c r="E164" s="889" t="s">
        <v>325</v>
      </c>
      <c r="F164" s="886" t="s">
        <v>242</v>
      </c>
      <c r="G164" s="581" t="s">
        <v>535</v>
      </c>
      <c r="H164" s="16" t="s">
        <v>296</v>
      </c>
      <c r="I164" s="416">
        <v>212209</v>
      </c>
      <c r="J164" s="416">
        <v>42400</v>
      </c>
      <c r="K164" s="416">
        <v>42400</v>
      </c>
      <c r="L164" s="227"/>
      <c r="M164" s="227"/>
      <c r="N164" s="227"/>
      <c r="O164" s="227"/>
      <c r="P164" s="227"/>
      <c r="Q164" s="227"/>
      <c r="R164" s="227"/>
      <c r="S164" s="227"/>
      <c r="T164" s="227"/>
      <c r="U164" s="227"/>
      <c r="V164" s="227"/>
      <c r="W164" s="227"/>
      <c r="X164" s="227"/>
      <c r="Y164" s="227"/>
      <c r="Z164" s="227"/>
      <c r="AA164" s="227"/>
      <c r="AB164" s="227"/>
      <c r="AC164" s="227"/>
      <c r="AD164" s="227"/>
      <c r="AE164" s="227"/>
      <c r="AF164" s="227"/>
      <c r="AG164" s="227"/>
      <c r="AH164" s="227"/>
      <c r="AI164" s="227"/>
      <c r="AJ164" s="227"/>
      <c r="AK164" s="227"/>
      <c r="AL164" s="227"/>
    </row>
    <row r="165" spans="1:38" s="228" customFormat="1" x14ac:dyDescent="0.3">
      <c r="A165" s="467" t="s">
        <v>503</v>
      </c>
      <c r="B165" s="457" t="s">
        <v>241</v>
      </c>
      <c r="C165" s="457" t="s">
        <v>307</v>
      </c>
      <c r="D165" s="468"/>
      <c r="E165" s="459"/>
      <c r="F165" s="529"/>
      <c r="G165" s="553"/>
      <c r="H165" s="468"/>
      <c r="I165" s="460">
        <f>+I166</f>
        <v>10000</v>
      </c>
      <c r="J165" s="460">
        <f t="shared" ref="J165:K165" si="75">+J166</f>
        <v>1000</v>
      </c>
      <c r="K165" s="460">
        <f t="shared" si="75"/>
        <v>1000</v>
      </c>
      <c r="L165" s="227"/>
      <c r="M165" s="227"/>
      <c r="N165" s="227"/>
      <c r="O165" s="227"/>
      <c r="P165" s="227"/>
      <c r="Q165" s="227"/>
      <c r="R165" s="227"/>
      <c r="S165" s="227"/>
      <c r="T165" s="227"/>
      <c r="U165" s="227"/>
      <c r="V165" s="227"/>
      <c r="W165" s="227"/>
      <c r="X165" s="227"/>
      <c r="Y165" s="227"/>
      <c r="Z165" s="227"/>
      <c r="AA165" s="227"/>
      <c r="AB165" s="227"/>
      <c r="AC165" s="227"/>
      <c r="AD165" s="227"/>
      <c r="AE165" s="227"/>
      <c r="AF165" s="227"/>
      <c r="AG165" s="227"/>
      <c r="AH165" s="227"/>
      <c r="AI165" s="227"/>
      <c r="AJ165" s="227"/>
      <c r="AK165" s="227"/>
      <c r="AL165" s="227"/>
    </row>
    <row r="166" spans="1:38" s="228" customFormat="1" x14ac:dyDescent="0.3">
      <c r="A166" s="469" t="s">
        <v>306</v>
      </c>
      <c r="B166" s="489" t="s">
        <v>241</v>
      </c>
      <c r="C166" s="489" t="s">
        <v>307</v>
      </c>
      <c r="D166" s="484" t="s">
        <v>243</v>
      </c>
      <c r="E166" s="471"/>
      <c r="F166" s="530"/>
      <c r="G166" s="554"/>
      <c r="H166" s="484"/>
      <c r="I166" s="473">
        <f>I167</f>
        <v>10000</v>
      </c>
      <c r="J166" s="473">
        <f t="shared" ref="J166:K167" si="76">J167</f>
        <v>1000</v>
      </c>
      <c r="K166" s="473">
        <f t="shared" si="76"/>
        <v>1000</v>
      </c>
      <c r="L166" s="227"/>
      <c r="M166" s="227"/>
      <c r="N166" s="227"/>
      <c r="O166" s="227"/>
      <c r="P166" s="227"/>
      <c r="Q166" s="227"/>
      <c r="R166" s="227"/>
      <c r="S166" s="227"/>
      <c r="T166" s="227"/>
      <c r="U166" s="227"/>
      <c r="V166" s="227"/>
      <c r="W166" s="227"/>
      <c r="X166" s="227"/>
      <c r="Y166" s="227"/>
      <c r="Z166" s="227"/>
      <c r="AA166" s="227"/>
      <c r="AB166" s="227"/>
      <c r="AC166" s="227"/>
      <c r="AD166" s="227"/>
      <c r="AE166" s="227"/>
      <c r="AF166" s="227"/>
      <c r="AG166" s="227"/>
      <c r="AH166" s="227"/>
      <c r="AI166" s="227"/>
      <c r="AJ166" s="227"/>
      <c r="AK166" s="227"/>
      <c r="AL166" s="227"/>
    </row>
    <row r="167" spans="1:38" s="660" customFormat="1" ht="87" x14ac:dyDescent="0.3">
      <c r="A167" s="665" t="s">
        <v>542</v>
      </c>
      <c r="B167" s="697" t="s">
        <v>241</v>
      </c>
      <c r="C167" s="699" t="s">
        <v>307</v>
      </c>
      <c r="D167" s="700" t="s">
        <v>243</v>
      </c>
      <c r="E167" s="687" t="s">
        <v>504</v>
      </c>
      <c r="F167" s="688" t="s">
        <v>14</v>
      </c>
      <c r="G167" s="673" t="s">
        <v>11</v>
      </c>
      <c r="H167" s="701"/>
      <c r="I167" s="674">
        <f>I168</f>
        <v>10000</v>
      </c>
      <c r="J167" s="674">
        <f t="shared" si="76"/>
        <v>1000</v>
      </c>
      <c r="K167" s="674">
        <f t="shared" si="76"/>
        <v>1000</v>
      </c>
    </row>
    <row r="168" spans="1:38" s="705" customFormat="1" ht="90" x14ac:dyDescent="0.3">
      <c r="A168" s="995" t="s">
        <v>543</v>
      </c>
      <c r="B168" s="1013" t="s">
        <v>241</v>
      </c>
      <c r="C168" s="1013" t="s">
        <v>307</v>
      </c>
      <c r="D168" s="1018" t="s">
        <v>243</v>
      </c>
      <c r="E168" s="1088" t="s">
        <v>505</v>
      </c>
      <c r="F168" s="1089" t="s">
        <v>14</v>
      </c>
      <c r="G168" s="1090" t="s">
        <v>11</v>
      </c>
      <c r="H168" s="1094"/>
      <c r="I168" s="1027">
        <f>+I169</f>
        <v>10000</v>
      </c>
      <c r="J168" s="1027">
        <f t="shared" ref="J168:K169" si="77">+J169</f>
        <v>1000</v>
      </c>
      <c r="K168" s="1027">
        <f t="shared" si="77"/>
        <v>1000</v>
      </c>
    </row>
    <row r="169" spans="1:38" s="711" customFormat="1" ht="36" x14ac:dyDescent="0.3">
      <c r="A169" s="754" t="s">
        <v>506</v>
      </c>
      <c r="B169" s="755" t="s">
        <v>241</v>
      </c>
      <c r="C169" s="755" t="s">
        <v>307</v>
      </c>
      <c r="D169" s="756" t="s">
        <v>243</v>
      </c>
      <c r="E169" s="757" t="s">
        <v>505</v>
      </c>
      <c r="F169" s="758" t="s">
        <v>242</v>
      </c>
      <c r="G169" s="759" t="s">
        <v>11</v>
      </c>
      <c r="H169" s="755"/>
      <c r="I169" s="760">
        <f>+I170</f>
        <v>10000</v>
      </c>
      <c r="J169" s="760">
        <f t="shared" si="77"/>
        <v>1000</v>
      </c>
      <c r="K169" s="760">
        <f t="shared" si="77"/>
        <v>1000</v>
      </c>
    </row>
    <row r="170" spans="1:38" s="721" customFormat="1" ht="54" x14ac:dyDescent="0.3">
      <c r="A170" s="983" t="s">
        <v>507</v>
      </c>
      <c r="B170" s="1093" t="s">
        <v>241</v>
      </c>
      <c r="C170" s="1093" t="s">
        <v>307</v>
      </c>
      <c r="D170" s="1095" t="s">
        <v>243</v>
      </c>
      <c r="E170" s="1061" t="s">
        <v>505</v>
      </c>
      <c r="F170" s="1062" t="s">
        <v>242</v>
      </c>
      <c r="G170" s="1063" t="s">
        <v>19</v>
      </c>
      <c r="H170" s="1093"/>
      <c r="I170" s="989">
        <f>I171</f>
        <v>10000</v>
      </c>
      <c r="J170" s="989">
        <f t="shared" ref="J170:K170" si="78">J171</f>
        <v>1000</v>
      </c>
      <c r="K170" s="989">
        <f t="shared" si="78"/>
        <v>1000</v>
      </c>
    </row>
    <row r="171" spans="1:38" s="228" customFormat="1" x14ac:dyDescent="0.3">
      <c r="A171" s="115" t="s">
        <v>152</v>
      </c>
      <c r="B171" s="503" t="s">
        <v>241</v>
      </c>
      <c r="C171" s="503" t="s">
        <v>307</v>
      </c>
      <c r="D171" s="504" t="s">
        <v>243</v>
      </c>
      <c r="E171" s="576" t="s">
        <v>505</v>
      </c>
      <c r="F171" s="577" t="s">
        <v>242</v>
      </c>
      <c r="G171" s="578" t="s">
        <v>19</v>
      </c>
      <c r="H171" s="16" t="s">
        <v>251</v>
      </c>
      <c r="I171" s="416">
        <v>10000</v>
      </c>
      <c r="J171" s="416">
        <v>1000</v>
      </c>
      <c r="K171" s="416">
        <v>1000</v>
      </c>
      <c r="L171" s="227"/>
      <c r="M171" s="227"/>
      <c r="N171" s="227"/>
      <c r="O171" s="227"/>
      <c r="P171" s="227"/>
      <c r="Q171" s="227"/>
      <c r="R171" s="227"/>
      <c r="S171" s="227"/>
      <c r="T171" s="227"/>
      <c r="U171" s="227"/>
      <c r="V171" s="227"/>
      <c r="W171" s="227"/>
      <c r="X171" s="227"/>
      <c r="Y171" s="227"/>
      <c r="Z171" s="227"/>
      <c r="AA171" s="227"/>
      <c r="AB171" s="227"/>
      <c r="AC171" s="227"/>
      <c r="AD171" s="227"/>
      <c r="AE171" s="227"/>
      <c r="AF171" s="227"/>
      <c r="AG171" s="227"/>
      <c r="AH171" s="227"/>
      <c r="AI171" s="227"/>
      <c r="AJ171" s="227"/>
      <c r="AK171" s="227"/>
      <c r="AL171" s="227"/>
    </row>
    <row r="172" spans="1:38" s="228" customFormat="1" ht="34.799999999999997" x14ac:dyDescent="0.3">
      <c r="A172" s="467" t="s">
        <v>659</v>
      </c>
      <c r="B172" s="457" t="s">
        <v>241</v>
      </c>
      <c r="C172" s="457" t="s">
        <v>277</v>
      </c>
      <c r="D172" s="468"/>
      <c r="E172" s="459"/>
      <c r="F172" s="529"/>
      <c r="G172" s="553"/>
      <c r="H172" s="468"/>
      <c r="I172" s="460">
        <f>+I173</f>
        <v>519500</v>
      </c>
      <c r="J172" s="460">
        <f t="shared" ref="J172:K172" si="79">+J173</f>
        <v>399700</v>
      </c>
      <c r="K172" s="460">
        <f t="shared" si="79"/>
        <v>393400</v>
      </c>
      <c r="L172" s="227"/>
      <c r="M172" s="227"/>
      <c r="N172" s="227"/>
      <c r="O172" s="227"/>
      <c r="P172" s="227"/>
      <c r="Q172" s="227"/>
      <c r="R172" s="227"/>
      <c r="S172" s="227"/>
      <c r="T172" s="227"/>
      <c r="U172" s="227"/>
      <c r="V172" s="227"/>
      <c r="W172" s="227"/>
      <c r="X172" s="227"/>
      <c r="Y172" s="227"/>
      <c r="Z172" s="227"/>
      <c r="AA172" s="227"/>
      <c r="AB172" s="227"/>
      <c r="AC172" s="227"/>
      <c r="AD172" s="227"/>
      <c r="AE172" s="227"/>
      <c r="AF172" s="227"/>
      <c r="AG172" s="227"/>
      <c r="AH172" s="227"/>
      <c r="AI172" s="227"/>
      <c r="AJ172" s="227"/>
      <c r="AK172" s="227"/>
      <c r="AL172" s="227"/>
    </row>
    <row r="173" spans="1:38" s="228" customFormat="1" x14ac:dyDescent="0.3">
      <c r="A173" s="469" t="s">
        <v>660</v>
      </c>
      <c r="B173" s="489" t="s">
        <v>241</v>
      </c>
      <c r="C173" s="489" t="s">
        <v>277</v>
      </c>
      <c r="D173" s="484" t="s">
        <v>271</v>
      </c>
      <c r="E173" s="471"/>
      <c r="F173" s="530"/>
      <c r="G173" s="554"/>
      <c r="H173" s="484"/>
      <c r="I173" s="473">
        <f>I174</f>
        <v>519500</v>
      </c>
      <c r="J173" s="473">
        <f t="shared" ref="J173:K173" si="80">J174</f>
        <v>399700</v>
      </c>
      <c r="K173" s="473">
        <f t="shared" si="80"/>
        <v>393400</v>
      </c>
      <c r="L173" s="227"/>
      <c r="M173" s="227"/>
      <c r="N173" s="227"/>
      <c r="O173" s="227"/>
      <c r="P173" s="227"/>
      <c r="Q173" s="227"/>
      <c r="R173" s="227"/>
      <c r="S173" s="227"/>
      <c r="T173" s="227"/>
      <c r="U173" s="227"/>
      <c r="V173" s="227"/>
      <c r="W173" s="227"/>
      <c r="X173" s="227"/>
      <c r="Y173" s="227"/>
      <c r="Z173" s="227"/>
      <c r="AA173" s="227"/>
      <c r="AB173" s="227"/>
      <c r="AC173" s="227"/>
      <c r="AD173" s="227"/>
      <c r="AE173" s="227"/>
      <c r="AF173" s="227"/>
      <c r="AG173" s="227"/>
      <c r="AH173" s="227"/>
      <c r="AI173" s="227"/>
      <c r="AJ173" s="227"/>
      <c r="AK173" s="227"/>
      <c r="AL173" s="227"/>
    </row>
    <row r="174" spans="1:38" s="660" customFormat="1" ht="52.2" x14ac:dyDescent="0.3">
      <c r="A174" s="691" t="s">
        <v>610</v>
      </c>
      <c r="B174" s="666" t="s">
        <v>241</v>
      </c>
      <c r="C174" s="666" t="s">
        <v>277</v>
      </c>
      <c r="D174" s="689" t="s">
        <v>271</v>
      </c>
      <c r="E174" s="687" t="s">
        <v>313</v>
      </c>
      <c r="F174" s="688" t="s">
        <v>14</v>
      </c>
      <c r="G174" s="673" t="s">
        <v>11</v>
      </c>
      <c r="H174" s="697"/>
      <c r="I174" s="674">
        <f>+I175</f>
        <v>519500</v>
      </c>
      <c r="J174" s="674">
        <f t="shared" ref="J174:K174" si="81">+J175</f>
        <v>399700</v>
      </c>
      <c r="K174" s="674">
        <f t="shared" si="81"/>
        <v>393400</v>
      </c>
    </row>
    <row r="175" spans="1:38" s="705" customFormat="1" ht="72" x14ac:dyDescent="0.3">
      <c r="A175" s="1012" t="s">
        <v>590</v>
      </c>
      <c r="B175" s="1013" t="s">
        <v>241</v>
      </c>
      <c r="C175" s="1013" t="s">
        <v>277</v>
      </c>
      <c r="D175" s="1018" t="s">
        <v>271</v>
      </c>
      <c r="E175" s="1088" t="s">
        <v>315</v>
      </c>
      <c r="F175" s="1089" t="s">
        <v>14</v>
      </c>
      <c r="G175" s="1090" t="s">
        <v>11</v>
      </c>
      <c r="H175" s="1018"/>
      <c r="I175" s="1027">
        <f>I176</f>
        <v>519500</v>
      </c>
      <c r="J175" s="1027">
        <f t="shared" ref="J175:K175" si="82">J176</f>
        <v>399700</v>
      </c>
      <c r="K175" s="1027">
        <f t="shared" si="82"/>
        <v>393400</v>
      </c>
    </row>
    <row r="176" spans="1:38" s="711" customFormat="1" x14ac:dyDescent="0.3">
      <c r="A176" s="762" t="s">
        <v>449</v>
      </c>
      <c r="B176" s="755" t="s">
        <v>241</v>
      </c>
      <c r="C176" s="755" t="s">
        <v>277</v>
      </c>
      <c r="D176" s="756" t="s">
        <v>271</v>
      </c>
      <c r="E176" s="757" t="s">
        <v>315</v>
      </c>
      <c r="F176" s="758" t="s">
        <v>242</v>
      </c>
      <c r="G176" s="759" t="s">
        <v>11</v>
      </c>
      <c r="H176" s="755"/>
      <c r="I176" s="760">
        <f>I177+I179+I181</f>
        <v>519500</v>
      </c>
      <c r="J176" s="760">
        <f t="shared" ref="J176:K176" si="83">J177+J179+J181</f>
        <v>399700</v>
      </c>
      <c r="K176" s="760">
        <f t="shared" si="83"/>
        <v>393400</v>
      </c>
    </row>
    <row r="177" spans="1:38" s="721" customFormat="1" ht="36" x14ac:dyDescent="0.3">
      <c r="A177" s="983" t="s">
        <v>661</v>
      </c>
      <c r="B177" s="1093" t="s">
        <v>241</v>
      </c>
      <c r="C177" s="1093" t="s">
        <v>277</v>
      </c>
      <c r="D177" s="1095" t="s">
        <v>271</v>
      </c>
      <c r="E177" s="1061" t="s">
        <v>315</v>
      </c>
      <c r="F177" s="1062" t="s">
        <v>242</v>
      </c>
      <c r="G177" s="1063" t="s">
        <v>662</v>
      </c>
      <c r="H177" s="1093"/>
      <c r="I177" s="989">
        <f>I178</f>
        <v>519500</v>
      </c>
      <c r="J177" s="989">
        <f t="shared" ref="J177:K177" si="84">J178</f>
        <v>399700</v>
      </c>
      <c r="K177" s="989">
        <f t="shared" si="84"/>
        <v>393400</v>
      </c>
    </row>
    <row r="178" spans="1:38" s="228" customFormat="1" x14ac:dyDescent="0.3">
      <c r="A178" s="115" t="s">
        <v>255</v>
      </c>
      <c r="B178" s="503" t="s">
        <v>241</v>
      </c>
      <c r="C178" s="503" t="s">
        <v>307</v>
      </c>
      <c r="D178" s="790" t="s">
        <v>243</v>
      </c>
      <c r="E178" s="1145" t="s">
        <v>315</v>
      </c>
      <c r="F178" s="1146" t="s">
        <v>242</v>
      </c>
      <c r="G178" s="1147" t="s">
        <v>662</v>
      </c>
      <c r="H178" s="1148" t="s">
        <v>256</v>
      </c>
      <c r="I178" s="416">
        <v>519500</v>
      </c>
      <c r="J178" s="416">
        <v>399700</v>
      </c>
      <c r="K178" s="416">
        <v>393400</v>
      </c>
      <c r="L178" s="227"/>
      <c r="M178" s="227"/>
      <c r="N178" s="227"/>
      <c r="O178" s="227"/>
      <c r="P178" s="227"/>
      <c r="Q178" s="227"/>
      <c r="R178" s="227"/>
      <c r="S178" s="227"/>
      <c r="T178" s="227"/>
      <c r="U178" s="227"/>
      <c r="V178" s="227"/>
      <c r="W178" s="227"/>
      <c r="X178" s="227"/>
      <c r="Y178" s="227"/>
      <c r="Z178" s="227"/>
      <c r="AA178" s="227"/>
      <c r="AB178" s="227"/>
      <c r="AC178" s="227"/>
      <c r="AD178" s="227"/>
      <c r="AE178" s="227"/>
      <c r="AF178" s="227"/>
      <c r="AG178" s="227"/>
      <c r="AH178" s="227"/>
      <c r="AI178" s="227"/>
      <c r="AJ178" s="227"/>
      <c r="AK178" s="227"/>
      <c r="AL178" s="227"/>
    </row>
    <row r="179" spans="1:38" x14ac:dyDescent="0.3">
      <c r="B179" s="17"/>
      <c r="C179" s="17"/>
      <c r="D179" s="365"/>
      <c r="E179" s="366"/>
      <c r="F179" s="365"/>
      <c r="G179" s="563"/>
      <c r="H179" s="17"/>
      <c r="I179" s="423"/>
    </row>
    <row r="180" spans="1:38" x14ac:dyDescent="0.3">
      <c r="B180" s="17"/>
      <c r="C180" s="17"/>
      <c r="D180" s="365"/>
      <c r="E180" s="366"/>
      <c r="F180" s="365"/>
      <c r="G180" s="563"/>
      <c r="H180" s="17"/>
      <c r="I180" s="423"/>
    </row>
    <row r="181" spans="1:38" x14ac:dyDescent="0.3">
      <c r="B181" s="17"/>
      <c r="C181" s="17"/>
      <c r="D181" s="365"/>
      <c r="E181" s="366"/>
      <c r="F181" s="365"/>
      <c r="G181" s="563"/>
      <c r="H181" s="17"/>
      <c r="I181" s="423"/>
    </row>
    <row r="182" spans="1:38" x14ac:dyDescent="0.3">
      <c r="B182" s="17"/>
      <c r="C182" s="17"/>
      <c r="D182" s="365"/>
      <c r="E182" s="366"/>
      <c r="F182" s="365"/>
      <c r="G182" s="563"/>
      <c r="H182" s="17"/>
      <c r="I182" s="423"/>
    </row>
    <row r="183" spans="1:38" x14ac:dyDescent="0.3">
      <c r="B183" s="17"/>
      <c r="C183" s="17"/>
      <c r="D183" s="365"/>
      <c r="E183" s="366"/>
      <c r="F183" s="365"/>
      <c r="G183" s="563"/>
      <c r="H183" s="17"/>
      <c r="I183" s="423"/>
    </row>
    <row r="184" spans="1:38" x14ac:dyDescent="0.3">
      <c r="B184" s="17"/>
      <c r="C184" s="17"/>
      <c r="D184" s="365"/>
      <c r="E184" s="366"/>
      <c r="F184" s="365"/>
      <c r="G184" s="563"/>
      <c r="H184" s="17"/>
      <c r="I184" s="423"/>
    </row>
    <row r="185" spans="1:38" x14ac:dyDescent="0.3">
      <c r="B185" s="17"/>
      <c r="C185" s="17"/>
      <c r="D185" s="365"/>
      <c r="E185" s="366"/>
      <c r="F185" s="365"/>
      <c r="G185" s="563"/>
      <c r="H185" s="17"/>
      <c r="I185" s="423"/>
    </row>
    <row r="186" spans="1:38" x14ac:dyDescent="0.3">
      <c r="B186" s="17"/>
      <c r="C186" s="17"/>
      <c r="D186" s="365"/>
      <c r="E186" s="366"/>
      <c r="F186" s="365"/>
      <c r="G186" s="563"/>
      <c r="H186" s="17"/>
      <c r="I186" s="423"/>
    </row>
    <row r="187" spans="1:38" x14ac:dyDescent="0.3">
      <c r="B187" s="17"/>
      <c r="C187" s="17"/>
      <c r="D187" s="365"/>
      <c r="E187" s="366"/>
      <c r="F187" s="365"/>
      <c r="G187" s="563"/>
      <c r="H187" s="17"/>
      <c r="I187" s="423"/>
    </row>
    <row r="188" spans="1:38" x14ac:dyDescent="0.3">
      <c r="B188" s="17"/>
      <c r="C188" s="17"/>
      <c r="D188" s="365"/>
      <c r="E188" s="366"/>
      <c r="F188" s="365"/>
      <c r="G188" s="563"/>
      <c r="H188" s="17"/>
      <c r="I188" s="423"/>
    </row>
    <row r="189" spans="1:38" x14ac:dyDescent="0.3">
      <c r="B189" s="17"/>
      <c r="C189" s="17"/>
      <c r="D189" s="365"/>
      <c r="E189" s="366"/>
      <c r="F189" s="365"/>
      <c r="G189" s="563"/>
      <c r="H189" s="17"/>
      <c r="I189" s="423"/>
    </row>
    <row r="190" spans="1:38" x14ac:dyDescent="0.3">
      <c r="B190" s="17"/>
      <c r="C190" s="17"/>
      <c r="D190" s="365"/>
      <c r="E190" s="366"/>
      <c r="F190" s="365"/>
      <c r="G190" s="563"/>
      <c r="H190" s="17"/>
      <c r="I190" s="423"/>
    </row>
    <row r="191" spans="1:38" x14ac:dyDescent="0.3">
      <c r="B191" s="17"/>
      <c r="C191" s="17"/>
      <c r="D191" s="365"/>
      <c r="E191" s="366"/>
      <c r="F191" s="365"/>
      <c r="G191" s="563"/>
      <c r="H191" s="17"/>
      <c r="I191" s="423"/>
    </row>
    <row r="192" spans="1:38" x14ac:dyDescent="0.3">
      <c r="B192" s="17"/>
      <c r="C192" s="17"/>
      <c r="D192" s="365"/>
      <c r="E192" s="366"/>
      <c r="F192" s="365"/>
      <c r="G192" s="563"/>
      <c r="H192" s="17"/>
      <c r="I192" s="423"/>
    </row>
    <row r="193" spans="2:9" x14ac:dyDescent="0.3">
      <c r="B193" s="17"/>
      <c r="C193" s="17"/>
      <c r="D193" s="365"/>
      <c r="E193" s="366"/>
      <c r="F193" s="365"/>
      <c r="G193" s="563"/>
      <c r="H193" s="17"/>
      <c r="I193" s="423"/>
    </row>
    <row r="194" spans="2:9" x14ac:dyDescent="0.3">
      <c r="B194" s="17"/>
      <c r="C194" s="17"/>
      <c r="D194" s="365"/>
      <c r="E194" s="366"/>
      <c r="F194" s="365"/>
      <c r="G194" s="563"/>
      <c r="H194" s="17"/>
      <c r="I194" s="423"/>
    </row>
    <row r="195" spans="2:9" x14ac:dyDescent="0.3">
      <c r="B195" s="17"/>
      <c r="C195" s="17"/>
      <c r="D195" s="365"/>
      <c r="E195" s="366"/>
      <c r="F195" s="365"/>
      <c r="G195" s="563"/>
      <c r="H195" s="17"/>
      <c r="I195" s="423"/>
    </row>
    <row r="196" spans="2:9" x14ac:dyDescent="0.3">
      <c r="B196" s="17"/>
      <c r="C196" s="17"/>
      <c r="D196" s="365"/>
      <c r="E196" s="366"/>
      <c r="F196" s="365"/>
      <c r="G196" s="563"/>
      <c r="H196" s="17"/>
      <c r="I196" s="423"/>
    </row>
    <row r="197" spans="2:9" x14ac:dyDescent="0.3">
      <c r="B197" s="17"/>
      <c r="C197" s="17"/>
      <c r="D197" s="365"/>
      <c r="E197" s="366"/>
      <c r="F197" s="365"/>
      <c r="G197" s="563"/>
      <c r="H197" s="17"/>
      <c r="I197" s="423"/>
    </row>
    <row r="198" spans="2:9" x14ac:dyDescent="0.3">
      <c r="B198" s="17"/>
      <c r="C198" s="17"/>
      <c r="D198" s="365"/>
      <c r="E198" s="366"/>
      <c r="F198" s="365"/>
      <c r="G198" s="563"/>
      <c r="H198" s="17"/>
      <c r="I198" s="423"/>
    </row>
    <row r="199" spans="2:9" x14ac:dyDescent="0.3">
      <c r="B199" s="17"/>
      <c r="C199" s="17"/>
      <c r="D199" s="365"/>
      <c r="E199" s="366"/>
      <c r="F199" s="365"/>
      <c r="G199" s="563"/>
      <c r="H199" s="17"/>
      <c r="I199" s="423"/>
    </row>
    <row r="200" spans="2:9" x14ac:dyDescent="0.3">
      <c r="B200" s="17"/>
      <c r="C200" s="17"/>
      <c r="D200" s="365"/>
      <c r="E200" s="366"/>
      <c r="F200" s="365"/>
      <c r="G200" s="563"/>
      <c r="H200" s="17"/>
      <c r="I200" s="423"/>
    </row>
    <row r="201" spans="2:9" x14ac:dyDescent="0.3">
      <c r="B201" s="17"/>
      <c r="C201" s="17"/>
      <c r="D201" s="365"/>
      <c r="E201" s="366"/>
      <c r="F201" s="365"/>
      <c r="G201" s="563"/>
      <c r="H201" s="17"/>
      <c r="I201" s="423"/>
    </row>
    <row r="202" spans="2:9" x14ac:dyDescent="0.3">
      <c r="B202" s="17"/>
      <c r="C202" s="17"/>
      <c r="D202" s="365"/>
      <c r="E202" s="366"/>
      <c r="F202" s="365"/>
      <c r="G202" s="563"/>
      <c r="H202" s="17"/>
      <c r="I202" s="423"/>
    </row>
    <row r="203" spans="2:9" x14ac:dyDescent="0.3">
      <c r="B203" s="17"/>
      <c r="C203" s="17"/>
      <c r="D203" s="365"/>
      <c r="E203" s="366"/>
      <c r="F203" s="365"/>
      <c r="G203" s="563"/>
      <c r="H203" s="17"/>
      <c r="I203" s="423"/>
    </row>
    <row r="204" spans="2:9" x14ac:dyDescent="0.3">
      <c r="B204" s="17"/>
      <c r="C204" s="17"/>
      <c r="D204" s="365"/>
      <c r="E204" s="366"/>
      <c r="F204" s="365"/>
      <c r="G204" s="563"/>
      <c r="H204" s="17"/>
      <c r="I204" s="423"/>
    </row>
    <row r="205" spans="2:9" x14ac:dyDescent="0.3">
      <c r="B205" s="17"/>
      <c r="C205" s="17"/>
      <c r="D205" s="365"/>
      <c r="E205" s="366"/>
      <c r="F205" s="365"/>
      <c r="G205" s="563"/>
      <c r="H205" s="17"/>
      <c r="I205" s="423"/>
    </row>
    <row r="206" spans="2:9" x14ac:dyDescent="0.35">
      <c r="I206" s="424"/>
    </row>
    <row r="207" spans="2:9" x14ac:dyDescent="0.35">
      <c r="I207" s="424"/>
    </row>
    <row r="208" spans="2:9" x14ac:dyDescent="0.35">
      <c r="I208" s="424"/>
    </row>
    <row r="209" spans="9:9" x14ac:dyDescent="0.35">
      <c r="I209" s="424"/>
    </row>
    <row r="210" spans="9:9" x14ac:dyDescent="0.35">
      <c r="I210" s="424"/>
    </row>
    <row r="211" spans="9:9" x14ac:dyDescent="0.35">
      <c r="I211" s="424"/>
    </row>
  </sheetData>
  <autoFilter ref="A9:I192" xr:uid="{00000000-0009-0000-0000-000006000000}"/>
  <mergeCells count="13">
    <mergeCell ref="P9:Q9"/>
    <mergeCell ref="L148:N148"/>
    <mergeCell ref="I8:K8"/>
    <mergeCell ref="L9:M9"/>
    <mergeCell ref="N9:O9"/>
    <mergeCell ref="A6:K6"/>
    <mergeCell ref="A7:K7"/>
    <mergeCell ref="L136:N136"/>
    <mergeCell ref="A1:K1"/>
    <mergeCell ref="A2:K2"/>
    <mergeCell ref="A3:K3"/>
    <mergeCell ref="A4:K4"/>
    <mergeCell ref="A5:K5"/>
  </mergeCells>
  <phoneticPr fontId="21" type="noConversion"/>
  <pageMargins left="0.70866141732283472" right="0.19685039370078741" top="0.39370078740157483" bottom="0.31496062992125984" header="0.31496062992125984" footer="0.23622047244094491"/>
  <pageSetup paperSize="9" scale="38" fitToHeight="6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U194"/>
  <sheetViews>
    <sheetView topLeftCell="A55" zoomScale="70" workbookViewId="0">
      <selection activeCell="B10" sqref="B10"/>
    </sheetView>
  </sheetViews>
  <sheetFormatPr defaultRowHeight="18" x14ac:dyDescent="0.35"/>
  <cols>
    <col min="1" max="1" width="133" style="12" customWidth="1"/>
    <col min="2" max="2" width="8.6640625" style="17" customWidth="1"/>
    <col min="3" max="3" width="8.6640625" style="22" customWidth="1"/>
    <col min="4" max="4" width="9.109375" style="23"/>
    <col min="5" max="5" width="9.109375" style="10"/>
    <col min="6" max="6" width="7.44140625" style="11" customWidth="1"/>
    <col min="7" max="7" width="9.109375" style="22"/>
    <col min="8" max="8" width="11.5546875" style="25" customWidth="1"/>
    <col min="9" max="9" width="9.109375" style="369"/>
    <col min="10" max="38" width="9.109375" style="1"/>
  </cols>
  <sheetData>
    <row r="1" spans="1:38" s="372" customFormat="1" ht="15.75" customHeight="1" x14ac:dyDescent="0.25">
      <c r="A1" s="1165" t="s">
        <v>403</v>
      </c>
      <c r="B1" s="1165"/>
      <c r="C1" s="1165"/>
      <c r="D1" s="1165"/>
      <c r="E1" s="1165"/>
      <c r="F1" s="1165"/>
      <c r="G1" s="1165"/>
      <c r="H1" s="1165"/>
    </row>
    <row r="2" spans="1:38" s="372" customFormat="1" ht="15.75" customHeight="1" x14ac:dyDescent="0.25">
      <c r="A2" s="1165" t="s">
        <v>420</v>
      </c>
      <c r="B2" s="1165"/>
      <c r="C2" s="1165"/>
      <c r="D2" s="1165"/>
      <c r="E2" s="1165"/>
      <c r="F2" s="1165"/>
      <c r="G2" s="1165"/>
      <c r="H2" s="1165"/>
    </row>
    <row r="3" spans="1:38" s="372" customFormat="1" ht="15.75" customHeight="1" x14ac:dyDescent="0.25">
      <c r="A3" s="1165" t="s">
        <v>445</v>
      </c>
      <c r="B3" s="1165"/>
      <c r="C3" s="1165"/>
      <c r="D3" s="1165"/>
      <c r="E3" s="1165"/>
      <c r="F3" s="1165"/>
      <c r="G3" s="1165"/>
      <c r="H3" s="1165"/>
    </row>
    <row r="4" spans="1:38" s="373" customFormat="1" ht="16.5" customHeight="1" x14ac:dyDescent="0.3">
      <c r="A4" s="1182" t="s">
        <v>421</v>
      </c>
      <c r="B4" s="1182"/>
      <c r="C4" s="1182"/>
      <c r="D4" s="1182"/>
      <c r="E4" s="1182"/>
      <c r="F4" s="1182"/>
      <c r="G4" s="1182"/>
      <c r="H4" s="1182"/>
    </row>
    <row r="5" spans="1:38" s="373" customFormat="1" ht="16.5" customHeight="1" x14ac:dyDescent="0.3">
      <c r="A5" s="1182" t="s">
        <v>309</v>
      </c>
      <c r="B5" s="1182"/>
      <c r="C5" s="1182"/>
      <c r="D5" s="1182"/>
      <c r="E5" s="1182"/>
      <c r="F5" s="1182"/>
      <c r="G5" s="1182"/>
      <c r="H5" s="1182"/>
    </row>
    <row r="6" spans="1:38" s="373" customFormat="1" ht="16.5" customHeight="1" x14ac:dyDescent="0.3">
      <c r="A6" s="1183"/>
      <c r="B6" s="1183"/>
      <c r="C6" s="1183"/>
      <c r="D6" s="1183"/>
      <c r="E6" s="1183"/>
      <c r="F6" s="1183"/>
      <c r="G6" s="1183"/>
    </row>
    <row r="7" spans="1:38" s="373" customFormat="1" ht="16.5" customHeight="1" x14ac:dyDescent="0.3">
      <c r="A7" s="1183"/>
      <c r="B7" s="1183"/>
      <c r="C7" s="1183"/>
      <c r="D7" s="1183"/>
      <c r="E7" s="1183"/>
      <c r="F7" s="1183"/>
      <c r="G7" s="1183"/>
    </row>
    <row r="8" spans="1:38" s="373" customFormat="1" ht="66" customHeight="1" x14ac:dyDescent="0.3">
      <c r="A8" s="1184" t="s">
        <v>431</v>
      </c>
      <c r="B8" s="1184"/>
      <c r="C8" s="1184"/>
      <c r="D8" s="1184"/>
      <c r="E8" s="1184"/>
      <c r="F8" s="1184"/>
      <c r="G8" s="1184"/>
      <c r="H8" s="1184"/>
    </row>
    <row r="9" spans="1:38" s="8" customFormat="1" ht="15.6" x14ac:dyDescent="0.25">
      <c r="A9" s="374"/>
      <c r="B9" s="375"/>
      <c r="C9" s="376"/>
      <c r="D9" s="376"/>
      <c r="E9" s="376"/>
      <c r="F9" s="376"/>
      <c r="G9" s="377"/>
      <c r="H9" s="377" t="s">
        <v>310</v>
      </c>
    </row>
    <row r="10" spans="1:38" s="54" customFormat="1" ht="54" customHeight="1" x14ac:dyDescent="0.3">
      <c r="A10" s="18" t="s">
        <v>312</v>
      </c>
      <c r="B10" s="19" t="s">
        <v>240</v>
      </c>
      <c r="C10" s="19" t="s">
        <v>236</v>
      </c>
      <c r="D10" s="48" t="s">
        <v>237</v>
      </c>
      <c r="E10" s="49" t="s">
        <v>311</v>
      </c>
      <c r="F10" s="50"/>
      <c r="G10" s="51" t="s">
        <v>238</v>
      </c>
      <c r="H10" s="52" t="s">
        <v>239</v>
      </c>
      <c r="I10" s="369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</row>
    <row r="11" spans="1:38" s="228" customFormat="1" x14ac:dyDescent="0.3">
      <c r="A11" s="220" t="s">
        <v>245</v>
      </c>
      <c r="B11" s="26"/>
      <c r="C11" s="221"/>
      <c r="D11" s="222"/>
      <c r="E11" s="223"/>
      <c r="F11" s="224"/>
      <c r="G11" s="225"/>
      <c r="H11" s="226">
        <f>+H12</f>
        <v>1516.6</v>
      </c>
      <c r="I11" s="219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27"/>
      <c r="X11" s="227"/>
      <c r="Y11" s="227"/>
      <c r="Z11" s="227"/>
      <c r="AA11" s="227"/>
      <c r="AB11" s="227"/>
      <c r="AC11" s="227"/>
      <c r="AD11" s="227"/>
      <c r="AE11" s="227"/>
      <c r="AF11" s="227"/>
      <c r="AG11" s="227"/>
      <c r="AH11" s="227"/>
      <c r="AI11" s="227"/>
      <c r="AJ11" s="227"/>
      <c r="AK11" s="227"/>
      <c r="AL11" s="227"/>
    </row>
    <row r="12" spans="1:38" s="228" customFormat="1" x14ac:dyDescent="0.3">
      <c r="A12" s="229" t="s">
        <v>422</v>
      </c>
      <c r="B12" s="30" t="s">
        <v>241</v>
      </c>
      <c r="C12" s="230"/>
      <c r="D12" s="231"/>
      <c r="E12" s="232"/>
      <c r="F12" s="233"/>
      <c r="G12" s="234"/>
      <c r="H12" s="235">
        <f>H13+H75+H82+H93+H104+H121+H127+H139+H150</f>
        <v>1516.6</v>
      </c>
      <c r="I12" s="219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227"/>
      <c r="X12" s="227"/>
      <c r="Y12" s="227"/>
      <c r="Z12" s="227"/>
      <c r="AA12" s="227"/>
      <c r="AB12" s="227"/>
      <c r="AC12" s="227"/>
      <c r="AD12" s="227"/>
      <c r="AE12" s="227"/>
      <c r="AF12" s="227"/>
      <c r="AG12" s="227"/>
      <c r="AH12" s="227"/>
      <c r="AI12" s="227"/>
      <c r="AJ12" s="227"/>
      <c r="AK12" s="227"/>
      <c r="AL12" s="227"/>
    </row>
    <row r="13" spans="1:38" s="228" customFormat="1" x14ac:dyDescent="0.3">
      <c r="A13" s="111" t="s">
        <v>246</v>
      </c>
      <c r="B13" s="27" t="s">
        <v>241</v>
      </c>
      <c r="C13" s="161" t="s">
        <v>242</v>
      </c>
      <c r="D13" s="236"/>
      <c r="E13" s="237"/>
      <c r="F13" s="238"/>
      <c r="G13" s="239"/>
      <c r="H13" s="162">
        <f>H14+H19+H26+H45+H50+H55</f>
        <v>883.59999999999991</v>
      </c>
      <c r="I13" s="219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27"/>
      <c r="U13" s="227"/>
      <c r="V13" s="227"/>
      <c r="W13" s="227"/>
      <c r="X13" s="227"/>
      <c r="Y13" s="227"/>
      <c r="Z13" s="227"/>
      <c r="AA13" s="227"/>
      <c r="AB13" s="227"/>
      <c r="AC13" s="227"/>
      <c r="AD13" s="227"/>
      <c r="AE13" s="227"/>
      <c r="AF13" s="227"/>
      <c r="AG13" s="227"/>
      <c r="AH13" s="227"/>
      <c r="AI13" s="227"/>
      <c r="AJ13" s="227"/>
      <c r="AK13" s="227"/>
      <c r="AL13" s="227"/>
    </row>
    <row r="14" spans="1:38" s="228" customFormat="1" ht="34.799999999999997" x14ac:dyDescent="0.3">
      <c r="A14" s="57" t="s">
        <v>247</v>
      </c>
      <c r="B14" s="29" t="s">
        <v>241</v>
      </c>
      <c r="C14" s="240" t="s">
        <v>242</v>
      </c>
      <c r="D14" s="241" t="s">
        <v>243</v>
      </c>
      <c r="E14" s="242"/>
      <c r="F14" s="243"/>
      <c r="G14" s="244"/>
      <c r="H14" s="164">
        <f>+H15</f>
        <v>248.3</v>
      </c>
      <c r="I14" s="219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27"/>
      <c r="Y14" s="227"/>
      <c r="Z14" s="227"/>
      <c r="AA14" s="227"/>
      <c r="AB14" s="227"/>
      <c r="AC14" s="227"/>
      <c r="AD14" s="227"/>
      <c r="AE14" s="227"/>
      <c r="AF14" s="227"/>
      <c r="AG14" s="227"/>
      <c r="AH14" s="227"/>
      <c r="AI14" s="227"/>
      <c r="AJ14" s="227"/>
      <c r="AK14" s="227"/>
      <c r="AL14" s="227"/>
    </row>
    <row r="15" spans="1:38" s="250" customFormat="1" x14ac:dyDescent="0.3">
      <c r="A15" s="14" t="s">
        <v>367</v>
      </c>
      <c r="B15" s="15" t="s">
        <v>241</v>
      </c>
      <c r="C15" s="245" t="s">
        <v>242</v>
      </c>
      <c r="D15" s="246" t="s">
        <v>243</v>
      </c>
      <c r="E15" s="37" t="s">
        <v>366</v>
      </c>
      <c r="F15" s="38" t="s">
        <v>314</v>
      </c>
      <c r="G15" s="247"/>
      <c r="H15" s="248">
        <f>+H16</f>
        <v>248.3</v>
      </c>
      <c r="I15" s="131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249"/>
      <c r="W15" s="249"/>
      <c r="X15" s="249"/>
      <c r="Y15" s="249"/>
      <c r="Z15" s="249"/>
      <c r="AA15" s="249"/>
      <c r="AB15" s="249"/>
      <c r="AC15" s="249"/>
      <c r="AD15" s="249"/>
      <c r="AE15" s="249"/>
      <c r="AF15" s="249"/>
      <c r="AG15" s="249"/>
      <c r="AH15" s="249"/>
      <c r="AI15" s="249"/>
      <c r="AJ15" s="249"/>
      <c r="AK15" s="249"/>
      <c r="AL15" s="249"/>
    </row>
    <row r="16" spans="1:38" s="255" customFormat="1" x14ac:dyDescent="0.3">
      <c r="A16" s="13" t="s">
        <v>369</v>
      </c>
      <c r="B16" s="24" t="s">
        <v>241</v>
      </c>
      <c r="C16" s="132" t="s">
        <v>242</v>
      </c>
      <c r="D16" s="251" t="s">
        <v>243</v>
      </c>
      <c r="E16" s="4" t="s">
        <v>368</v>
      </c>
      <c r="F16" s="5" t="s">
        <v>314</v>
      </c>
      <c r="G16" s="252"/>
      <c r="H16" s="253">
        <f>+H17</f>
        <v>248.3</v>
      </c>
      <c r="I16" s="32"/>
      <c r="J16" s="254"/>
      <c r="K16" s="254"/>
      <c r="L16" s="254"/>
      <c r="M16" s="254"/>
      <c r="N16" s="254"/>
      <c r="O16" s="254"/>
      <c r="P16" s="254"/>
      <c r="Q16" s="254"/>
      <c r="R16" s="254"/>
      <c r="S16" s="254"/>
      <c r="T16" s="254"/>
      <c r="U16" s="254"/>
      <c r="V16" s="254"/>
      <c r="W16" s="254"/>
      <c r="X16" s="254"/>
      <c r="Y16" s="254"/>
      <c r="Z16" s="254"/>
      <c r="AA16" s="254"/>
      <c r="AB16" s="254"/>
      <c r="AC16" s="254"/>
      <c r="AD16" s="254"/>
      <c r="AE16" s="254"/>
      <c r="AF16" s="254"/>
      <c r="AG16" s="254"/>
      <c r="AH16" s="254"/>
      <c r="AI16" s="254"/>
      <c r="AJ16" s="254"/>
      <c r="AK16" s="254"/>
      <c r="AL16" s="254"/>
    </row>
    <row r="17" spans="1:38" s="255" customFormat="1" x14ac:dyDescent="0.3">
      <c r="A17" s="41" t="s">
        <v>323</v>
      </c>
      <c r="B17" s="42" t="s">
        <v>241</v>
      </c>
      <c r="C17" s="56" t="s">
        <v>242</v>
      </c>
      <c r="D17" s="256" t="s">
        <v>243</v>
      </c>
      <c r="E17" s="43" t="s">
        <v>368</v>
      </c>
      <c r="F17" s="44" t="s">
        <v>322</v>
      </c>
      <c r="G17" s="257"/>
      <c r="H17" s="258">
        <f>+H18</f>
        <v>248.3</v>
      </c>
      <c r="I17" s="32"/>
      <c r="J17" s="254"/>
      <c r="K17" s="254"/>
      <c r="L17" s="254"/>
      <c r="M17" s="254"/>
      <c r="N17" s="254"/>
      <c r="O17" s="254"/>
      <c r="P17" s="254"/>
      <c r="Q17" s="254"/>
      <c r="R17" s="254"/>
      <c r="S17" s="254"/>
      <c r="T17" s="254"/>
      <c r="U17" s="254"/>
      <c r="V17" s="254"/>
      <c r="W17" s="254"/>
      <c r="X17" s="254"/>
      <c r="Y17" s="254"/>
      <c r="Z17" s="254"/>
      <c r="AA17" s="254"/>
      <c r="AB17" s="254"/>
      <c r="AC17" s="254"/>
      <c r="AD17" s="254"/>
      <c r="AE17" s="254"/>
      <c r="AF17" s="254"/>
      <c r="AG17" s="254"/>
      <c r="AH17" s="254"/>
      <c r="AI17" s="254"/>
      <c r="AJ17" s="254"/>
      <c r="AK17" s="254"/>
      <c r="AL17" s="254"/>
    </row>
    <row r="18" spans="1:38" s="255" customFormat="1" ht="48.75" customHeight="1" x14ac:dyDescent="0.3">
      <c r="A18" s="31" t="s">
        <v>249</v>
      </c>
      <c r="B18" s="16" t="s">
        <v>241</v>
      </c>
      <c r="C18" s="16" t="s">
        <v>242</v>
      </c>
      <c r="D18" s="259" t="s">
        <v>243</v>
      </c>
      <c r="E18" s="6" t="s">
        <v>368</v>
      </c>
      <c r="F18" s="7" t="s">
        <v>322</v>
      </c>
      <c r="G18" s="260" t="s">
        <v>244</v>
      </c>
      <c r="H18" s="261">
        <v>248.3</v>
      </c>
      <c r="I18" s="32"/>
      <c r="J18" s="254"/>
      <c r="K18" s="254"/>
      <c r="L18" s="254"/>
      <c r="M18" s="254"/>
      <c r="N18" s="254"/>
      <c r="O18" s="254"/>
      <c r="P18" s="254"/>
      <c r="Q18" s="254"/>
      <c r="R18" s="254"/>
      <c r="S18" s="254"/>
      <c r="T18" s="254"/>
      <c r="U18" s="254"/>
      <c r="V18" s="254"/>
      <c r="W18" s="254"/>
      <c r="X18" s="254"/>
      <c r="Y18" s="254"/>
      <c r="Z18" s="254"/>
      <c r="AA18" s="254"/>
      <c r="AB18" s="254"/>
      <c r="AC18" s="254"/>
      <c r="AD18" s="254"/>
      <c r="AE18" s="254"/>
      <c r="AF18" s="254"/>
      <c r="AG18" s="254"/>
      <c r="AH18" s="254"/>
      <c r="AI18" s="254"/>
      <c r="AJ18" s="254"/>
      <c r="AK18" s="254"/>
      <c r="AL18" s="254"/>
    </row>
    <row r="19" spans="1:38" s="255" customFormat="1" ht="34.799999999999997" x14ac:dyDescent="0.3">
      <c r="A19" s="57" t="s">
        <v>259</v>
      </c>
      <c r="B19" s="29" t="s">
        <v>241</v>
      </c>
      <c r="C19" s="240" t="s">
        <v>242</v>
      </c>
      <c r="D19" s="240" t="s">
        <v>248</v>
      </c>
      <c r="E19" s="241"/>
      <c r="F19" s="244"/>
      <c r="G19" s="240"/>
      <c r="H19" s="164">
        <f>+H20</f>
        <v>576.5</v>
      </c>
      <c r="I19" s="32"/>
      <c r="J19" s="254"/>
      <c r="K19" s="254"/>
      <c r="L19" s="254"/>
      <c r="M19" s="254"/>
      <c r="N19" s="254"/>
      <c r="O19" s="254"/>
      <c r="P19" s="254"/>
      <c r="Q19" s="254"/>
      <c r="R19" s="254"/>
      <c r="S19" s="254"/>
      <c r="T19" s="254"/>
      <c r="U19" s="254"/>
      <c r="V19" s="254"/>
      <c r="W19" s="254"/>
      <c r="X19" s="254"/>
      <c r="Y19" s="254"/>
      <c r="Z19" s="254"/>
      <c r="AA19" s="254"/>
      <c r="AB19" s="254"/>
      <c r="AC19" s="254"/>
      <c r="AD19" s="254"/>
      <c r="AE19" s="254"/>
      <c r="AF19" s="254"/>
      <c r="AG19" s="254"/>
      <c r="AH19" s="254"/>
      <c r="AI19" s="254"/>
      <c r="AJ19" s="254"/>
      <c r="AK19" s="254"/>
      <c r="AL19" s="254"/>
    </row>
    <row r="20" spans="1:38" s="255" customFormat="1" ht="17.399999999999999" x14ac:dyDescent="0.3">
      <c r="A20" s="14" t="s">
        <v>371</v>
      </c>
      <c r="B20" s="15" t="s">
        <v>241</v>
      </c>
      <c r="C20" s="245" t="s">
        <v>242</v>
      </c>
      <c r="D20" s="246" t="s">
        <v>248</v>
      </c>
      <c r="E20" s="2" t="s">
        <v>370</v>
      </c>
      <c r="F20" s="3" t="s">
        <v>314</v>
      </c>
      <c r="G20" s="247"/>
      <c r="H20" s="248">
        <f>+H21</f>
        <v>576.5</v>
      </c>
      <c r="I20" s="32"/>
      <c r="J20" s="254"/>
      <c r="K20" s="254"/>
      <c r="L20" s="254"/>
      <c r="M20" s="254"/>
      <c r="N20" s="254"/>
      <c r="O20" s="254"/>
      <c r="P20" s="254"/>
      <c r="Q20" s="254"/>
      <c r="R20" s="254"/>
      <c r="S20" s="254"/>
      <c r="T20" s="254"/>
      <c r="U20" s="254"/>
      <c r="V20" s="254"/>
      <c r="W20" s="254"/>
      <c r="X20" s="254"/>
      <c r="Y20" s="254"/>
      <c r="Z20" s="254"/>
      <c r="AA20" s="254"/>
      <c r="AB20" s="254"/>
      <c r="AC20" s="254"/>
      <c r="AD20" s="254"/>
      <c r="AE20" s="254"/>
      <c r="AF20" s="254"/>
      <c r="AG20" s="254"/>
      <c r="AH20" s="254"/>
      <c r="AI20" s="254"/>
      <c r="AJ20" s="254"/>
      <c r="AK20" s="254"/>
      <c r="AL20" s="254"/>
    </row>
    <row r="21" spans="1:38" s="255" customFormat="1" x14ac:dyDescent="0.3">
      <c r="A21" s="13" t="s">
        <v>373</v>
      </c>
      <c r="B21" s="24" t="s">
        <v>241</v>
      </c>
      <c r="C21" s="132" t="s">
        <v>242</v>
      </c>
      <c r="D21" s="251" t="s">
        <v>248</v>
      </c>
      <c r="E21" s="4" t="s">
        <v>372</v>
      </c>
      <c r="F21" s="5" t="s">
        <v>314</v>
      </c>
      <c r="G21" s="252"/>
      <c r="H21" s="253">
        <f>+H22</f>
        <v>576.5</v>
      </c>
      <c r="I21" s="32"/>
      <c r="J21" s="254"/>
      <c r="K21" s="254"/>
      <c r="L21" s="254"/>
      <c r="M21" s="254"/>
      <c r="N21" s="254"/>
      <c r="O21" s="254"/>
      <c r="P21" s="254"/>
      <c r="Q21" s="254"/>
      <c r="R21" s="254"/>
      <c r="S21" s="254"/>
      <c r="T21" s="254"/>
      <c r="U21" s="254"/>
      <c r="V21" s="254"/>
      <c r="W21" s="254"/>
      <c r="X21" s="254"/>
      <c r="Y21" s="254"/>
      <c r="Z21" s="254"/>
      <c r="AA21" s="254"/>
      <c r="AB21" s="254"/>
      <c r="AC21" s="254"/>
      <c r="AD21" s="254"/>
      <c r="AE21" s="254"/>
      <c r="AF21" s="254"/>
      <c r="AG21" s="254"/>
      <c r="AH21" s="254"/>
      <c r="AI21" s="254"/>
      <c r="AJ21" s="254"/>
      <c r="AK21" s="254"/>
      <c r="AL21" s="254"/>
    </row>
    <row r="22" spans="1:38" s="254" customFormat="1" x14ac:dyDescent="0.3">
      <c r="A22" s="41" t="s">
        <v>323</v>
      </c>
      <c r="B22" s="42" t="s">
        <v>241</v>
      </c>
      <c r="C22" s="56" t="s">
        <v>242</v>
      </c>
      <c r="D22" s="256" t="s">
        <v>248</v>
      </c>
      <c r="E22" s="43" t="s">
        <v>372</v>
      </c>
      <c r="F22" s="44" t="s">
        <v>322</v>
      </c>
      <c r="G22" s="257"/>
      <c r="H22" s="258">
        <f>SUM(H23:H25)</f>
        <v>576.5</v>
      </c>
      <c r="I22" s="32"/>
    </row>
    <row r="23" spans="1:38" s="254" customFormat="1" ht="43.5" customHeight="1" x14ac:dyDescent="0.3">
      <c r="A23" s="31" t="s">
        <v>249</v>
      </c>
      <c r="B23" s="16" t="s">
        <v>241</v>
      </c>
      <c r="C23" s="16" t="s">
        <v>242</v>
      </c>
      <c r="D23" s="259" t="s">
        <v>248</v>
      </c>
      <c r="E23" s="6" t="s">
        <v>372</v>
      </c>
      <c r="F23" s="7" t="s">
        <v>322</v>
      </c>
      <c r="G23" s="260" t="s">
        <v>244</v>
      </c>
      <c r="H23" s="261">
        <v>546.9</v>
      </c>
      <c r="I23" s="32"/>
    </row>
    <row r="24" spans="1:38" s="254" customFormat="1" x14ac:dyDescent="0.3">
      <c r="A24" s="33" t="s">
        <v>250</v>
      </c>
      <c r="B24" s="16" t="s">
        <v>241</v>
      </c>
      <c r="C24" s="16" t="s">
        <v>242</v>
      </c>
      <c r="D24" s="259" t="s">
        <v>248</v>
      </c>
      <c r="E24" s="6" t="s">
        <v>372</v>
      </c>
      <c r="F24" s="7" t="s">
        <v>322</v>
      </c>
      <c r="G24" s="260" t="s">
        <v>251</v>
      </c>
      <c r="H24" s="261">
        <v>17.600000000000001</v>
      </c>
      <c r="I24" s="32"/>
    </row>
    <row r="25" spans="1:38" s="254" customFormat="1" x14ac:dyDescent="0.3">
      <c r="A25" s="33" t="s">
        <v>252</v>
      </c>
      <c r="B25" s="16" t="s">
        <v>241</v>
      </c>
      <c r="C25" s="16" t="s">
        <v>242</v>
      </c>
      <c r="D25" s="259" t="s">
        <v>248</v>
      </c>
      <c r="E25" s="6" t="s">
        <v>372</v>
      </c>
      <c r="F25" s="7" t="s">
        <v>322</v>
      </c>
      <c r="G25" s="260" t="s">
        <v>253</v>
      </c>
      <c r="H25" s="261">
        <v>12</v>
      </c>
      <c r="I25" s="32"/>
    </row>
    <row r="26" spans="1:38" s="254" customFormat="1" ht="34.799999999999997" x14ac:dyDescent="0.3">
      <c r="A26" s="58" t="s">
        <v>260</v>
      </c>
      <c r="B26" s="29" t="s">
        <v>241</v>
      </c>
      <c r="C26" s="29" t="s">
        <v>242</v>
      </c>
      <c r="D26" s="126" t="s">
        <v>254</v>
      </c>
      <c r="E26" s="126"/>
      <c r="F26" s="262"/>
      <c r="G26" s="263"/>
      <c r="H26" s="264">
        <f>+H27</f>
        <v>37.799999999999997</v>
      </c>
      <c r="I26" s="32"/>
    </row>
    <row r="27" spans="1:38" s="255" customFormat="1" ht="17.399999999999999" x14ac:dyDescent="0.3">
      <c r="A27" s="14" t="s">
        <v>375</v>
      </c>
      <c r="B27" s="15" t="s">
        <v>241</v>
      </c>
      <c r="C27" s="245" t="s">
        <v>242</v>
      </c>
      <c r="D27" s="246" t="s">
        <v>254</v>
      </c>
      <c r="E27" s="2" t="s">
        <v>374</v>
      </c>
      <c r="F27" s="3" t="s">
        <v>314</v>
      </c>
      <c r="G27" s="247"/>
      <c r="H27" s="248">
        <f>+H28+H33+H38+H43</f>
        <v>37.799999999999997</v>
      </c>
      <c r="I27" s="32"/>
      <c r="J27" s="254"/>
      <c r="K27" s="254"/>
      <c r="L27" s="254"/>
      <c r="M27" s="254"/>
      <c r="N27" s="254"/>
      <c r="O27" s="254"/>
      <c r="P27" s="254"/>
      <c r="Q27" s="254"/>
      <c r="R27" s="254"/>
      <c r="S27" s="254"/>
      <c r="T27" s="254"/>
      <c r="U27" s="254"/>
      <c r="V27" s="254"/>
      <c r="W27" s="254"/>
      <c r="X27" s="254"/>
      <c r="Y27" s="254"/>
      <c r="Z27" s="254"/>
      <c r="AA27" s="254"/>
      <c r="AB27" s="254"/>
      <c r="AC27" s="254"/>
      <c r="AD27" s="254"/>
      <c r="AE27" s="254"/>
      <c r="AF27" s="254"/>
      <c r="AG27" s="254"/>
      <c r="AH27" s="254"/>
      <c r="AI27" s="254"/>
      <c r="AJ27" s="254"/>
      <c r="AK27" s="254"/>
      <c r="AL27" s="254"/>
    </row>
    <row r="28" spans="1:38" s="255" customFormat="1" hidden="1" x14ac:dyDescent="0.3">
      <c r="A28" s="13" t="s">
        <v>377</v>
      </c>
      <c r="B28" s="24" t="s">
        <v>241</v>
      </c>
      <c r="C28" s="132" t="s">
        <v>242</v>
      </c>
      <c r="D28" s="251" t="s">
        <v>254</v>
      </c>
      <c r="E28" s="4" t="s">
        <v>376</v>
      </c>
      <c r="F28" s="5" t="s">
        <v>314</v>
      </c>
      <c r="G28" s="252"/>
      <c r="H28" s="253">
        <f>+H29</f>
        <v>0</v>
      </c>
      <c r="I28" s="32"/>
      <c r="J28" s="254"/>
      <c r="K28" s="254"/>
      <c r="L28" s="254"/>
      <c r="M28" s="254"/>
      <c r="N28" s="254"/>
      <c r="O28" s="254"/>
      <c r="P28" s="254"/>
      <c r="Q28" s="254"/>
      <c r="R28" s="254"/>
      <c r="S28" s="254"/>
      <c r="T28" s="254"/>
      <c r="U28" s="254"/>
      <c r="V28" s="254"/>
      <c r="W28" s="254"/>
      <c r="X28" s="254"/>
      <c r="Y28" s="254"/>
      <c r="Z28" s="254"/>
      <c r="AA28" s="254"/>
      <c r="AB28" s="254"/>
      <c r="AC28" s="254"/>
      <c r="AD28" s="254"/>
      <c r="AE28" s="254"/>
      <c r="AF28" s="254"/>
      <c r="AG28" s="254"/>
      <c r="AH28" s="254"/>
      <c r="AI28" s="254"/>
      <c r="AJ28" s="254"/>
      <c r="AK28" s="254"/>
      <c r="AL28" s="254"/>
    </row>
    <row r="29" spans="1:38" s="254" customFormat="1" hidden="1" x14ac:dyDescent="0.3">
      <c r="A29" s="41" t="s">
        <v>323</v>
      </c>
      <c r="B29" s="42" t="s">
        <v>241</v>
      </c>
      <c r="C29" s="56" t="s">
        <v>242</v>
      </c>
      <c r="D29" s="256" t="s">
        <v>254</v>
      </c>
      <c r="E29" s="43" t="s">
        <v>376</v>
      </c>
      <c r="F29" s="44" t="s">
        <v>322</v>
      </c>
      <c r="G29" s="257"/>
      <c r="H29" s="258">
        <f>SUM(H30:H32)</f>
        <v>0</v>
      </c>
      <c r="I29" s="32"/>
    </row>
    <row r="30" spans="1:38" s="254" customFormat="1" ht="43.5" hidden="1" customHeight="1" x14ac:dyDescent="0.3">
      <c r="A30" s="31" t="s">
        <v>249</v>
      </c>
      <c r="B30" s="16" t="s">
        <v>241</v>
      </c>
      <c r="C30" s="16" t="s">
        <v>242</v>
      </c>
      <c r="D30" s="259" t="s">
        <v>254</v>
      </c>
      <c r="E30" s="6" t="s">
        <v>376</v>
      </c>
      <c r="F30" s="36" t="s">
        <v>322</v>
      </c>
      <c r="G30" s="260" t="s">
        <v>244</v>
      </c>
      <c r="H30" s="261"/>
      <c r="I30" s="32"/>
    </row>
    <row r="31" spans="1:38" s="254" customFormat="1" hidden="1" x14ac:dyDescent="0.3">
      <c r="A31" s="33" t="s">
        <v>250</v>
      </c>
      <c r="B31" s="16" t="s">
        <v>241</v>
      </c>
      <c r="C31" s="16" t="s">
        <v>242</v>
      </c>
      <c r="D31" s="259" t="s">
        <v>254</v>
      </c>
      <c r="E31" s="6" t="s">
        <v>376</v>
      </c>
      <c r="F31" s="36" t="s">
        <v>322</v>
      </c>
      <c r="G31" s="260" t="s">
        <v>251</v>
      </c>
      <c r="H31" s="261"/>
      <c r="I31" s="32"/>
    </row>
    <row r="32" spans="1:38" s="254" customFormat="1" hidden="1" x14ac:dyDescent="0.3">
      <c r="A32" s="33" t="s">
        <v>252</v>
      </c>
      <c r="B32" s="16" t="s">
        <v>241</v>
      </c>
      <c r="C32" s="16" t="s">
        <v>242</v>
      </c>
      <c r="D32" s="259" t="s">
        <v>254</v>
      </c>
      <c r="E32" s="6" t="s">
        <v>376</v>
      </c>
      <c r="F32" s="36" t="s">
        <v>322</v>
      </c>
      <c r="G32" s="260" t="s">
        <v>253</v>
      </c>
      <c r="H32" s="261"/>
      <c r="I32" s="32"/>
    </row>
    <row r="33" spans="1:38" s="255" customFormat="1" hidden="1" x14ac:dyDescent="0.3">
      <c r="A33" s="13" t="s">
        <v>379</v>
      </c>
      <c r="B33" s="24" t="s">
        <v>241</v>
      </c>
      <c r="C33" s="132" t="s">
        <v>242</v>
      </c>
      <c r="D33" s="251" t="s">
        <v>254</v>
      </c>
      <c r="E33" s="4" t="s">
        <v>378</v>
      </c>
      <c r="F33" s="5" t="s">
        <v>314</v>
      </c>
      <c r="G33" s="252"/>
      <c r="H33" s="253">
        <f>+H34</f>
        <v>0</v>
      </c>
      <c r="I33" s="32"/>
      <c r="J33" s="254"/>
      <c r="K33" s="254"/>
      <c r="L33" s="254"/>
      <c r="M33" s="254"/>
      <c r="N33" s="254"/>
      <c r="O33" s="254"/>
      <c r="P33" s="254"/>
      <c r="Q33" s="254"/>
      <c r="R33" s="254"/>
      <c r="S33" s="254"/>
      <c r="T33" s="254"/>
      <c r="U33" s="254"/>
      <c r="V33" s="254"/>
      <c r="W33" s="254"/>
      <c r="X33" s="254"/>
      <c r="Y33" s="254"/>
      <c r="Z33" s="254"/>
      <c r="AA33" s="254"/>
      <c r="AB33" s="254"/>
      <c r="AC33" s="254"/>
      <c r="AD33" s="254"/>
      <c r="AE33" s="254"/>
      <c r="AF33" s="254"/>
      <c r="AG33" s="254"/>
      <c r="AH33" s="254"/>
      <c r="AI33" s="254"/>
      <c r="AJ33" s="254"/>
      <c r="AK33" s="254"/>
      <c r="AL33" s="254"/>
    </row>
    <row r="34" spans="1:38" s="254" customFormat="1" hidden="1" x14ac:dyDescent="0.3">
      <c r="A34" s="41" t="s">
        <v>323</v>
      </c>
      <c r="B34" s="42" t="s">
        <v>241</v>
      </c>
      <c r="C34" s="56" t="s">
        <v>242</v>
      </c>
      <c r="D34" s="256" t="s">
        <v>254</v>
      </c>
      <c r="E34" s="43" t="s">
        <v>378</v>
      </c>
      <c r="F34" s="44" t="s">
        <v>322</v>
      </c>
      <c r="G34" s="257"/>
      <c r="H34" s="258">
        <f>SUM(H35:H37)</f>
        <v>0</v>
      </c>
      <c r="I34" s="32"/>
    </row>
    <row r="35" spans="1:38" s="254" customFormat="1" ht="43.5" hidden="1" customHeight="1" x14ac:dyDescent="0.3">
      <c r="A35" s="31" t="s">
        <v>249</v>
      </c>
      <c r="B35" s="16" t="s">
        <v>241</v>
      </c>
      <c r="C35" s="16" t="s">
        <v>242</v>
      </c>
      <c r="D35" s="259" t="s">
        <v>254</v>
      </c>
      <c r="E35" s="6" t="s">
        <v>378</v>
      </c>
      <c r="F35" s="36" t="s">
        <v>322</v>
      </c>
      <c r="G35" s="260" t="s">
        <v>244</v>
      </c>
      <c r="H35" s="261"/>
      <c r="I35" s="32"/>
    </row>
    <row r="36" spans="1:38" s="254" customFormat="1" hidden="1" x14ac:dyDescent="0.3">
      <c r="A36" s="33" t="s">
        <v>250</v>
      </c>
      <c r="B36" s="16" t="s">
        <v>241</v>
      </c>
      <c r="C36" s="16" t="s">
        <v>242</v>
      </c>
      <c r="D36" s="259" t="s">
        <v>254</v>
      </c>
      <c r="E36" s="6" t="s">
        <v>378</v>
      </c>
      <c r="F36" s="36" t="s">
        <v>322</v>
      </c>
      <c r="G36" s="260" t="s">
        <v>251</v>
      </c>
      <c r="H36" s="261"/>
      <c r="I36" s="32"/>
    </row>
    <row r="37" spans="1:38" s="254" customFormat="1" hidden="1" x14ac:dyDescent="0.3">
      <c r="A37" s="33" t="s">
        <v>252</v>
      </c>
      <c r="B37" s="16" t="s">
        <v>241</v>
      </c>
      <c r="C37" s="16" t="s">
        <v>242</v>
      </c>
      <c r="D37" s="259" t="s">
        <v>254</v>
      </c>
      <c r="E37" s="6" t="s">
        <v>378</v>
      </c>
      <c r="F37" s="36" t="s">
        <v>322</v>
      </c>
      <c r="G37" s="260" t="s">
        <v>253</v>
      </c>
      <c r="H37" s="261"/>
      <c r="I37" s="32"/>
    </row>
    <row r="38" spans="1:38" s="255" customFormat="1" hidden="1" x14ac:dyDescent="0.3">
      <c r="A38" s="13" t="s">
        <v>381</v>
      </c>
      <c r="B38" s="24" t="s">
        <v>241</v>
      </c>
      <c r="C38" s="132" t="s">
        <v>242</v>
      </c>
      <c r="D38" s="251" t="s">
        <v>254</v>
      </c>
      <c r="E38" s="4" t="s">
        <v>380</v>
      </c>
      <c r="F38" s="5" t="s">
        <v>314</v>
      </c>
      <c r="G38" s="252"/>
      <c r="H38" s="253">
        <f>+H39</f>
        <v>0</v>
      </c>
      <c r="I38" s="32"/>
      <c r="J38" s="254"/>
      <c r="K38" s="254"/>
      <c r="L38" s="254"/>
      <c r="M38" s="254"/>
      <c r="N38" s="254"/>
      <c r="O38" s="254"/>
      <c r="P38" s="254"/>
      <c r="Q38" s="254"/>
      <c r="R38" s="254"/>
      <c r="S38" s="254"/>
      <c r="T38" s="254"/>
      <c r="U38" s="254"/>
      <c r="V38" s="254"/>
      <c r="W38" s="254"/>
      <c r="X38" s="254"/>
      <c r="Y38" s="254"/>
      <c r="Z38" s="254"/>
      <c r="AA38" s="254"/>
      <c r="AB38" s="254"/>
      <c r="AC38" s="254"/>
      <c r="AD38" s="254"/>
      <c r="AE38" s="254"/>
      <c r="AF38" s="254"/>
      <c r="AG38" s="254"/>
      <c r="AH38" s="254"/>
      <c r="AI38" s="254"/>
      <c r="AJ38" s="254"/>
      <c r="AK38" s="254"/>
      <c r="AL38" s="254"/>
    </row>
    <row r="39" spans="1:38" s="254" customFormat="1" hidden="1" x14ac:dyDescent="0.3">
      <c r="A39" s="41" t="s">
        <v>323</v>
      </c>
      <c r="B39" s="42" t="s">
        <v>241</v>
      </c>
      <c r="C39" s="56" t="s">
        <v>242</v>
      </c>
      <c r="D39" s="256" t="s">
        <v>254</v>
      </c>
      <c r="E39" s="43" t="s">
        <v>380</v>
      </c>
      <c r="F39" s="44" t="s">
        <v>322</v>
      </c>
      <c r="G39" s="257"/>
      <c r="H39" s="258">
        <f>SUM(H40:H42)</f>
        <v>0</v>
      </c>
      <c r="I39" s="32"/>
    </row>
    <row r="40" spans="1:38" s="254" customFormat="1" ht="43.5" hidden="1" customHeight="1" x14ac:dyDescent="0.3">
      <c r="A40" s="31" t="s">
        <v>249</v>
      </c>
      <c r="B40" s="16" t="s">
        <v>241</v>
      </c>
      <c r="C40" s="16" t="s">
        <v>242</v>
      </c>
      <c r="D40" s="259" t="s">
        <v>254</v>
      </c>
      <c r="E40" s="6" t="s">
        <v>380</v>
      </c>
      <c r="F40" s="36" t="s">
        <v>322</v>
      </c>
      <c r="G40" s="260" t="s">
        <v>244</v>
      </c>
      <c r="H40" s="261"/>
      <c r="I40" s="32"/>
    </row>
    <row r="41" spans="1:38" s="254" customFormat="1" hidden="1" x14ac:dyDescent="0.3">
      <c r="A41" s="33" t="s">
        <v>250</v>
      </c>
      <c r="B41" s="16" t="s">
        <v>241</v>
      </c>
      <c r="C41" s="16" t="s">
        <v>242</v>
      </c>
      <c r="D41" s="259" t="s">
        <v>254</v>
      </c>
      <c r="E41" s="6" t="s">
        <v>380</v>
      </c>
      <c r="F41" s="36" t="s">
        <v>322</v>
      </c>
      <c r="G41" s="260" t="s">
        <v>251</v>
      </c>
      <c r="H41" s="261"/>
      <c r="I41" s="32"/>
    </row>
    <row r="42" spans="1:38" s="254" customFormat="1" hidden="1" x14ac:dyDescent="0.3">
      <c r="A42" s="33" t="s">
        <v>252</v>
      </c>
      <c r="B42" s="16" t="s">
        <v>241</v>
      </c>
      <c r="C42" s="16" t="s">
        <v>242</v>
      </c>
      <c r="D42" s="259" t="s">
        <v>254</v>
      </c>
      <c r="E42" s="6" t="s">
        <v>380</v>
      </c>
      <c r="F42" s="36" t="s">
        <v>322</v>
      </c>
      <c r="G42" s="260" t="s">
        <v>253</v>
      </c>
      <c r="H42" s="261"/>
      <c r="I42" s="32"/>
    </row>
    <row r="43" spans="1:38" s="254" customFormat="1" ht="36" x14ac:dyDescent="0.3">
      <c r="A43" s="55" t="s">
        <v>383</v>
      </c>
      <c r="B43" s="56" t="s">
        <v>241</v>
      </c>
      <c r="C43" s="56" t="s">
        <v>242</v>
      </c>
      <c r="D43" s="256" t="s">
        <v>254</v>
      </c>
      <c r="E43" s="46" t="s">
        <v>380</v>
      </c>
      <c r="F43" s="47" t="s">
        <v>382</v>
      </c>
      <c r="G43" s="257"/>
      <c r="H43" s="258">
        <f>+H44</f>
        <v>37.799999999999997</v>
      </c>
      <c r="I43" s="32"/>
    </row>
    <row r="44" spans="1:38" s="227" customFormat="1" x14ac:dyDescent="0.3">
      <c r="A44" s="31" t="s">
        <v>255</v>
      </c>
      <c r="B44" s="16" t="s">
        <v>241</v>
      </c>
      <c r="C44" s="16" t="s">
        <v>242</v>
      </c>
      <c r="D44" s="16" t="s">
        <v>254</v>
      </c>
      <c r="E44" s="39" t="s">
        <v>380</v>
      </c>
      <c r="F44" s="40" t="s">
        <v>382</v>
      </c>
      <c r="G44" s="16" t="s">
        <v>256</v>
      </c>
      <c r="H44" s="265">
        <v>37.799999999999997</v>
      </c>
      <c r="I44" s="219"/>
    </row>
    <row r="45" spans="1:38" s="227" customFormat="1" hidden="1" x14ac:dyDescent="0.3">
      <c r="A45" s="266" t="s">
        <v>257</v>
      </c>
      <c r="B45" s="29" t="s">
        <v>241</v>
      </c>
      <c r="C45" s="244" t="s">
        <v>242</v>
      </c>
      <c r="D45" s="240" t="s">
        <v>258</v>
      </c>
      <c r="E45" s="242"/>
      <c r="F45" s="243"/>
      <c r="G45" s="267"/>
      <c r="H45" s="164">
        <f>H46</f>
        <v>0</v>
      </c>
      <c r="I45" s="219"/>
    </row>
    <row r="46" spans="1:38" s="227" customFormat="1" hidden="1" x14ac:dyDescent="0.3">
      <c r="A46" s="268" t="s">
        <v>390</v>
      </c>
      <c r="B46" s="15" t="s">
        <v>241</v>
      </c>
      <c r="C46" s="269" t="s">
        <v>242</v>
      </c>
      <c r="D46" s="270" t="s">
        <v>258</v>
      </c>
      <c r="E46" s="271" t="s">
        <v>389</v>
      </c>
      <c r="F46" s="272" t="s">
        <v>314</v>
      </c>
      <c r="G46" s="192"/>
      <c r="H46" s="193">
        <f>H47</f>
        <v>0</v>
      </c>
      <c r="I46" s="219"/>
    </row>
    <row r="47" spans="1:38" s="255" customFormat="1" hidden="1" x14ac:dyDescent="0.3">
      <c r="A47" s="13" t="s">
        <v>396</v>
      </c>
      <c r="B47" s="24" t="s">
        <v>241</v>
      </c>
      <c r="C47" s="132" t="s">
        <v>242</v>
      </c>
      <c r="D47" s="251" t="s">
        <v>258</v>
      </c>
      <c r="E47" s="59" t="s">
        <v>395</v>
      </c>
      <c r="F47" s="60" t="s">
        <v>314</v>
      </c>
      <c r="G47" s="252"/>
      <c r="H47" s="253">
        <f>+H48</f>
        <v>0</v>
      </c>
      <c r="I47" s="32"/>
      <c r="J47" s="254"/>
      <c r="K47" s="254"/>
      <c r="L47" s="254"/>
      <c r="M47" s="254"/>
      <c r="N47" s="254"/>
      <c r="O47" s="254"/>
      <c r="P47" s="254"/>
      <c r="Q47" s="254"/>
      <c r="R47" s="254"/>
      <c r="S47" s="254"/>
      <c r="T47" s="254"/>
      <c r="U47" s="254"/>
      <c r="V47" s="254"/>
      <c r="W47" s="254"/>
      <c r="X47" s="254"/>
      <c r="Y47" s="254"/>
      <c r="Z47" s="254"/>
      <c r="AA47" s="254"/>
      <c r="AB47" s="254"/>
      <c r="AC47" s="254"/>
      <c r="AD47" s="254"/>
      <c r="AE47" s="254"/>
      <c r="AF47" s="254"/>
      <c r="AG47" s="254"/>
      <c r="AH47" s="254"/>
      <c r="AI47" s="254"/>
      <c r="AJ47" s="254"/>
      <c r="AK47" s="254"/>
      <c r="AL47" s="254"/>
    </row>
    <row r="48" spans="1:38" s="255" customFormat="1" hidden="1" x14ac:dyDescent="0.3">
      <c r="A48" s="41" t="s">
        <v>398</v>
      </c>
      <c r="B48" s="42" t="s">
        <v>241</v>
      </c>
      <c r="C48" s="56" t="s">
        <v>242</v>
      </c>
      <c r="D48" s="256" t="s">
        <v>258</v>
      </c>
      <c r="E48" s="61" t="s">
        <v>395</v>
      </c>
      <c r="F48" s="62" t="s">
        <v>397</v>
      </c>
      <c r="G48" s="257"/>
      <c r="H48" s="258">
        <f>+H49</f>
        <v>0</v>
      </c>
      <c r="I48" s="32"/>
      <c r="J48" s="254"/>
      <c r="K48" s="254"/>
      <c r="L48" s="254"/>
      <c r="M48" s="254"/>
      <c r="N48" s="254"/>
      <c r="O48" s="254"/>
      <c r="P48" s="254"/>
      <c r="Q48" s="254"/>
      <c r="R48" s="254"/>
      <c r="S48" s="254"/>
      <c r="T48" s="254"/>
      <c r="U48" s="254"/>
      <c r="V48" s="254"/>
      <c r="W48" s="254"/>
      <c r="X48" s="254"/>
      <c r="Y48" s="254"/>
      <c r="Z48" s="254"/>
      <c r="AA48" s="254"/>
      <c r="AB48" s="254"/>
      <c r="AC48" s="254"/>
      <c r="AD48" s="254"/>
      <c r="AE48" s="254"/>
      <c r="AF48" s="254"/>
      <c r="AG48" s="254"/>
      <c r="AH48" s="254"/>
      <c r="AI48" s="254"/>
      <c r="AJ48" s="254"/>
      <c r="AK48" s="254"/>
      <c r="AL48" s="254"/>
    </row>
    <row r="49" spans="1:249" s="227" customFormat="1" hidden="1" x14ac:dyDescent="0.3">
      <c r="A49" s="273" t="s">
        <v>250</v>
      </c>
      <c r="B49" s="16" t="s">
        <v>241</v>
      </c>
      <c r="C49" s="16" t="s">
        <v>242</v>
      </c>
      <c r="D49" s="16" t="s">
        <v>258</v>
      </c>
      <c r="E49" s="63" t="s">
        <v>395</v>
      </c>
      <c r="F49" s="64" t="s">
        <v>397</v>
      </c>
      <c r="G49" s="16" t="s">
        <v>251</v>
      </c>
      <c r="H49" s="265"/>
      <c r="I49" s="219"/>
    </row>
    <row r="50" spans="1:249" s="163" customFormat="1" ht="20.25" hidden="1" customHeight="1" x14ac:dyDescent="0.3">
      <c r="A50" s="58" t="s">
        <v>401</v>
      </c>
      <c r="B50" s="29" t="s">
        <v>241</v>
      </c>
      <c r="C50" s="29" t="s">
        <v>242</v>
      </c>
      <c r="D50" s="65">
        <v>11</v>
      </c>
      <c r="E50" s="242"/>
      <c r="F50" s="243"/>
      <c r="G50" s="28"/>
      <c r="H50" s="164">
        <f>H51</f>
        <v>0</v>
      </c>
      <c r="I50" s="112"/>
    </row>
    <row r="51" spans="1:249" s="163" customFormat="1" ht="20.25" hidden="1" customHeight="1" x14ac:dyDescent="0.3">
      <c r="A51" s="66" t="s">
        <v>261</v>
      </c>
      <c r="B51" s="15" t="s">
        <v>241</v>
      </c>
      <c r="C51" s="108" t="s">
        <v>242</v>
      </c>
      <c r="D51" s="67">
        <v>11</v>
      </c>
      <c r="E51" s="68" t="s">
        <v>399</v>
      </c>
      <c r="F51" s="274" t="s">
        <v>314</v>
      </c>
      <c r="G51" s="275"/>
      <c r="H51" s="165">
        <f>H52</f>
        <v>0</v>
      </c>
      <c r="I51" s="112"/>
    </row>
    <row r="52" spans="1:249" s="163" customFormat="1" ht="20.25" hidden="1" customHeight="1" x14ac:dyDescent="0.3">
      <c r="A52" s="69" t="s">
        <v>262</v>
      </c>
      <c r="B52" s="24" t="s">
        <v>241</v>
      </c>
      <c r="C52" s="109" t="s">
        <v>242</v>
      </c>
      <c r="D52" s="70">
        <v>11</v>
      </c>
      <c r="E52" s="71" t="s">
        <v>400</v>
      </c>
      <c r="F52" s="276" t="s">
        <v>314</v>
      </c>
      <c r="G52" s="277"/>
      <c r="H52" s="171">
        <f>H53</f>
        <v>0</v>
      </c>
      <c r="I52" s="112"/>
    </row>
    <row r="53" spans="1:249" s="163" customFormat="1" hidden="1" x14ac:dyDescent="0.3">
      <c r="A53" s="113" t="s">
        <v>402</v>
      </c>
      <c r="B53" s="42" t="s">
        <v>241</v>
      </c>
      <c r="C53" s="45" t="s">
        <v>242</v>
      </c>
      <c r="D53" s="75">
        <v>11</v>
      </c>
      <c r="E53" s="76" t="s">
        <v>400</v>
      </c>
      <c r="F53" s="77">
        <v>1403</v>
      </c>
      <c r="G53" s="278"/>
      <c r="H53" s="182">
        <f>H54</f>
        <v>0</v>
      </c>
      <c r="I53" s="112"/>
    </row>
    <row r="54" spans="1:249" s="163" customFormat="1" ht="20.25" hidden="1" customHeight="1" x14ac:dyDescent="0.3">
      <c r="A54" s="33" t="s">
        <v>252</v>
      </c>
      <c r="B54" s="16" t="s">
        <v>241</v>
      </c>
      <c r="C54" s="16" t="s">
        <v>242</v>
      </c>
      <c r="D54" s="72">
        <v>11</v>
      </c>
      <c r="E54" s="73" t="s">
        <v>400</v>
      </c>
      <c r="F54" s="74">
        <v>1403</v>
      </c>
      <c r="G54" s="16" t="s">
        <v>253</v>
      </c>
      <c r="H54" s="176"/>
      <c r="I54" s="112"/>
    </row>
    <row r="55" spans="1:249" s="163" customFormat="1" x14ac:dyDescent="0.3">
      <c r="A55" s="57" t="s">
        <v>263</v>
      </c>
      <c r="B55" s="29" t="s">
        <v>241</v>
      </c>
      <c r="C55" s="240" t="s">
        <v>242</v>
      </c>
      <c r="D55" s="241" t="s">
        <v>264</v>
      </c>
      <c r="E55" s="78"/>
      <c r="F55" s="79"/>
      <c r="G55" s="244"/>
      <c r="H55" s="164">
        <f>H56+H60+H64+H69</f>
        <v>21</v>
      </c>
      <c r="I55" s="112"/>
    </row>
    <row r="56" spans="1:249" s="281" customFormat="1" ht="59.25" customHeight="1" x14ac:dyDescent="0.3">
      <c r="A56" s="87" t="s">
        <v>441</v>
      </c>
      <c r="B56" s="15" t="s">
        <v>241</v>
      </c>
      <c r="C56" s="117" t="s">
        <v>242</v>
      </c>
      <c r="D56" s="279" t="s">
        <v>264</v>
      </c>
      <c r="E56" s="88" t="s">
        <v>265</v>
      </c>
      <c r="F56" s="191" t="s">
        <v>314</v>
      </c>
      <c r="G56" s="280"/>
      <c r="H56" s="193">
        <f>+H57</f>
        <v>2</v>
      </c>
      <c r="I56" s="9"/>
    </row>
    <row r="57" spans="1:249" s="281" customFormat="1" ht="80.25" customHeight="1" x14ac:dyDescent="0.3">
      <c r="A57" s="31" t="s">
        <v>443</v>
      </c>
      <c r="B57" s="24" t="s">
        <v>241</v>
      </c>
      <c r="C57" s="109" t="s">
        <v>242</v>
      </c>
      <c r="D57" s="282" t="s">
        <v>264</v>
      </c>
      <c r="E57" s="71" t="s">
        <v>327</v>
      </c>
      <c r="F57" s="276" t="s">
        <v>314</v>
      </c>
      <c r="G57" s="283"/>
      <c r="H57" s="284">
        <f>+H58</f>
        <v>2</v>
      </c>
      <c r="I57" s="9"/>
    </row>
    <row r="58" spans="1:249" s="163" customFormat="1" x14ac:dyDescent="0.3">
      <c r="A58" s="200" t="s">
        <v>328</v>
      </c>
      <c r="B58" s="42" t="s">
        <v>241</v>
      </c>
      <c r="C58" s="285" t="s">
        <v>242</v>
      </c>
      <c r="D58" s="286" t="s">
        <v>264</v>
      </c>
      <c r="E58" s="76" t="s">
        <v>327</v>
      </c>
      <c r="F58" s="77">
        <v>1434</v>
      </c>
      <c r="G58" s="287"/>
      <c r="H58" s="288">
        <f>H59</f>
        <v>2</v>
      </c>
      <c r="I58" s="112"/>
    </row>
    <row r="59" spans="1:249" s="163" customFormat="1" x14ac:dyDescent="0.3">
      <c r="A59" s="289" t="s">
        <v>250</v>
      </c>
      <c r="B59" s="16" t="s">
        <v>241</v>
      </c>
      <c r="C59" s="20" t="s">
        <v>242</v>
      </c>
      <c r="D59" s="20" t="s">
        <v>264</v>
      </c>
      <c r="E59" s="73" t="s">
        <v>327</v>
      </c>
      <c r="F59" s="74">
        <v>1434</v>
      </c>
      <c r="G59" s="20" t="s">
        <v>251</v>
      </c>
      <c r="H59" s="176">
        <v>2</v>
      </c>
      <c r="I59" s="112"/>
    </row>
    <row r="60" spans="1:249" s="281" customFormat="1" ht="34.799999999999997" x14ac:dyDescent="0.3">
      <c r="A60" s="87" t="s">
        <v>432</v>
      </c>
      <c r="B60" s="15" t="s">
        <v>241</v>
      </c>
      <c r="C60" s="117" t="s">
        <v>242</v>
      </c>
      <c r="D60" s="279" t="s">
        <v>264</v>
      </c>
      <c r="E60" s="88" t="s">
        <v>266</v>
      </c>
      <c r="F60" s="191" t="s">
        <v>314</v>
      </c>
      <c r="G60" s="280"/>
      <c r="H60" s="193">
        <f>+H61</f>
        <v>12.1</v>
      </c>
      <c r="I60" s="9"/>
    </row>
    <row r="61" spans="1:249" s="281" customFormat="1" ht="54" x14ac:dyDescent="0.3">
      <c r="A61" s="69" t="s">
        <v>423</v>
      </c>
      <c r="B61" s="24" t="s">
        <v>241</v>
      </c>
      <c r="C61" s="109" t="s">
        <v>242</v>
      </c>
      <c r="D61" s="282" t="s">
        <v>264</v>
      </c>
      <c r="E61" s="80" t="s">
        <v>340</v>
      </c>
      <c r="F61" s="290" t="s">
        <v>314</v>
      </c>
      <c r="G61" s="277"/>
      <c r="H61" s="171">
        <f>+H62</f>
        <v>12.1</v>
      </c>
      <c r="I61" s="9"/>
    </row>
    <row r="62" spans="1:249" s="254" customFormat="1" x14ac:dyDescent="0.3">
      <c r="A62" s="41" t="s">
        <v>342</v>
      </c>
      <c r="B62" s="42" t="s">
        <v>241</v>
      </c>
      <c r="C62" s="56" t="s">
        <v>242</v>
      </c>
      <c r="D62" s="256" t="s">
        <v>264</v>
      </c>
      <c r="E62" s="61" t="s">
        <v>340</v>
      </c>
      <c r="F62" s="62" t="s">
        <v>341</v>
      </c>
      <c r="G62" s="291"/>
      <c r="H62" s="292">
        <f>+H63</f>
        <v>12.1</v>
      </c>
      <c r="I62" s="9"/>
      <c r="J62" s="281"/>
      <c r="K62" s="281"/>
      <c r="L62" s="281"/>
      <c r="M62" s="281"/>
      <c r="N62" s="281"/>
      <c r="O62" s="281"/>
      <c r="P62" s="281"/>
      <c r="Q62" s="281"/>
      <c r="R62" s="281"/>
      <c r="S62" s="281"/>
      <c r="T62" s="281"/>
      <c r="U62" s="281"/>
      <c r="V62" s="281"/>
      <c r="W62" s="281"/>
      <c r="X62" s="281"/>
      <c r="Y62" s="281"/>
      <c r="Z62" s="281"/>
      <c r="AA62" s="281"/>
      <c r="AB62" s="281"/>
      <c r="AC62" s="281"/>
      <c r="AD62" s="281"/>
      <c r="AE62" s="281"/>
      <c r="AF62" s="281"/>
      <c r="AG62" s="281"/>
      <c r="AH62" s="281"/>
      <c r="AI62" s="281"/>
      <c r="AJ62" s="281"/>
      <c r="AK62" s="281"/>
      <c r="AL62" s="281"/>
      <c r="AM62" s="281"/>
      <c r="AN62" s="281"/>
      <c r="AO62" s="281"/>
      <c r="AP62" s="281"/>
      <c r="AQ62" s="281"/>
      <c r="AR62" s="281"/>
      <c r="AS62" s="281"/>
      <c r="AT62" s="281"/>
      <c r="AU62" s="281"/>
      <c r="AV62" s="281"/>
      <c r="AW62" s="281"/>
      <c r="AX62" s="281"/>
      <c r="AY62" s="281"/>
      <c r="AZ62" s="281"/>
      <c r="BA62" s="281"/>
      <c r="BB62" s="281"/>
      <c r="BC62" s="281"/>
      <c r="BD62" s="281"/>
      <c r="BE62" s="281"/>
      <c r="BF62" s="281"/>
      <c r="BG62" s="281"/>
      <c r="BH62" s="281"/>
      <c r="BI62" s="281"/>
      <c r="BJ62" s="281"/>
      <c r="BK62" s="281"/>
      <c r="BL62" s="281"/>
      <c r="BM62" s="281"/>
      <c r="BN62" s="281"/>
      <c r="BO62" s="281"/>
      <c r="BP62" s="281"/>
      <c r="BQ62" s="281"/>
      <c r="BR62" s="281"/>
      <c r="BS62" s="281"/>
      <c r="BT62" s="281"/>
      <c r="BU62" s="281"/>
      <c r="BV62" s="281"/>
      <c r="BW62" s="281"/>
      <c r="BX62" s="281"/>
      <c r="BY62" s="281"/>
      <c r="BZ62" s="281"/>
      <c r="CA62" s="281"/>
      <c r="CB62" s="281"/>
      <c r="CC62" s="281"/>
      <c r="CD62" s="281"/>
      <c r="CE62" s="281"/>
      <c r="CF62" s="281"/>
      <c r="CG62" s="281"/>
      <c r="CH62" s="281"/>
      <c r="CI62" s="281"/>
      <c r="CJ62" s="281"/>
      <c r="CK62" s="281"/>
      <c r="CL62" s="281"/>
      <c r="CM62" s="281"/>
      <c r="CN62" s="281"/>
      <c r="CO62" s="281"/>
      <c r="CP62" s="281"/>
      <c r="CQ62" s="281"/>
      <c r="CR62" s="281"/>
      <c r="CS62" s="281"/>
      <c r="CT62" s="281"/>
      <c r="CU62" s="281"/>
      <c r="CV62" s="281"/>
      <c r="CW62" s="281"/>
      <c r="CX62" s="281"/>
      <c r="CY62" s="281"/>
      <c r="CZ62" s="281"/>
      <c r="DA62" s="281"/>
      <c r="DB62" s="281"/>
      <c r="DC62" s="281"/>
      <c r="DD62" s="281"/>
      <c r="DE62" s="281"/>
      <c r="DF62" s="281"/>
      <c r="DG62" s="281"/>
      <c r="DH62" s="281"/>
      <c r="DI62" s="281"/>
      <c r="DJ62" s="281"/>
      <c r="DK62" s="281"/>
      <c r="DL62" s="281"/>
      <c r="DM62" s="281"/>
      <c r="DN62" s="281"/>
      <c r="DO62" s="281"/>
      <c r="DP62" s="281"/>
      <c r="DQ62" s="281"/>
      <c r="DR62" s="281"/>
      <c r="DS62" s="281"/>
      <c r="DT62" s="281"/>
      <c r="DU62" s="281"/>
      <c r="DV62" s="281"/>
      <c r="DW62" s="281"/>
      <c r="DX62" s="281"/>
      <c r="DY62" s="281"/>
      <c r="DZ62" s="281"/>
      <c r="EA62" s="281"/>
      <c r="EB62" s="281"/>
      <c r="EC62" s="281"/>
      <c r="ED62" s="281"/>
      <c r="EE62" s="281"/>
      <c r="EF62" s="281"/>
      <c r="EG62" s="281"/>
      <c r="EH62" s="281"/>
      <c r="EI62" s="281"/>
      <c r="EJ62" s="281"/>
      <c r="EK62" s="281"/>
      <c r="EL62" s="281"/>
      <c r="EM62" s="281"/>
      <c r="EN62" s="281"/>
      <c r="EO62" s="281"/>
      <c r="EP62" s="281"/>
      <c r="EQ62" s="281"/>
      <c r="ER62" s="281"/>
      <c r="ES62" s="281"/>
      <c r="ET62" s="281"/>
      <c r="EU62" s="281"/>
      <c r="EV62" s="281"/>
      <c r="EW62" s="281"/>
      <c r="EX62" s="281"/>
      <c r="EY62" s="281"/>
      <c r="EZ62" s="281"/>
      <c r="FA62" s="281"/>
      <c r="FB62" s="281"/>
      <c r="FC62" s="281"/>
      <c r="FD62" s="281"/>
      <c r="FE62" s="281"/>
      <c r="FF62" s="281"/>
      <c r="FG62" s="281"/>
      <c r="FH62" s="281"/>
      <c r="FI62" s="281"/>
      <c r="FJ62" s="281"/>
      <c r="FK62" s="281"/>
      <c r="FL62" s="281"/>
      <c r="FM62" s="281"/>
      <c r="FN62" s="281"/>
      <c r="FO62" s="281"/>
      <c r="FP62" s="281"/>
      <c r="FQ62" s="281"/>
      <c r="FR62" s="281"/>
      <c r="FS62" s="281"/>
      <c r="FT62" s="281"/>
      <c r="FU62" s="281"/>
      <c r="FV62" s="281"/>
      <c r="FW62" s="281"/>
      <c r="FX62" s="281"/>
      <c r="FY62" s="281"/>
      <c r="FZ62" s="281"/>
      <c r="GA62" s="281"/>
      <c r="GB62" s="281"/>
      <c r="GC62" s="281"/>
      <c r="GD62" s="281"/>
      <c r="GE62" s="281"/>
      <c r="GF62" s="281"/>
      <c r="GG62" s="281"/>
      <c r="GH62" s="281"/>
      <c r="GI62" s="281"/>
      <c r="GJ62" s="281"/>
      <c r="GK62" s="281"/>
      <c r="GL62" s="281"/>
      <c r="GM62" s="281"/>
      <c r="GN62" s="281"/>
      <c r="GO62" s="281"/>
      <c r="GP62" s="281"/>
      <c r="GQ62" s="281"/>
      <c r="GR62" s="281"/>
      <c r="GS62" s="281"/>
      <c r="GT62" s="281"/>
      <c r="GU62" s="281"/>
      <c r="GV62" s="281"/>
      <c r="GW62" s="281"/>
      <c r="GX62" s="281"/>
      <c r="GY62" s="281"/>
      <c r="GZ62" s="281"/>
      <c r="HA62" s="281"/>
      <c r="HB62" s="281"/>
      <c r="HC62" s="281"/>
      <c r="HD62" s="281"/>
      <c r="HE62" s="281"/>
      <c r="HF62" s="281"/>
      <c r="HG62" s="281"/>
      <c r="HH62" s="281"/>
      <c r="HI62" s="281"/>
      <c r="HJ62" s="281"/>
      <c r="HK62" s="281"/>
      <c r="HL62" s="281"/>
      <c r="HM62" s="281"/>
      <c r="HN62" s="281"/>
      <c r="HO62" s="281"/>
      <c r="HP62" s="281"/>
      <c r="HQ62" s="281"/>
      <c r="HR62" s="281"/>
      <c r="HS62" s="281"/>
      <c r="HT62" s="281"/>
      <c r="HU62" s="281"/>
      <c r="HV62" s="281"/>
      <c r="HW62" s="281"/>
      <c r="HX62" s="281"/>
      <c r="HY62" s="281"/>
      <c r="HZ62" s="281"/>
      <c r="IA62" s="281"/>
      <c r="IB62" s="281"/>
      <c r="IC62" s="281"/>
      <c r="ID62" s="281"/>
      <c r="IE62" s="281"/>
      <c r="IF62" s="281"/>
      <c r="IG62" s="281"/>
      <c r="IH62" s="281"/>
      <c r="II62" s="281"/>
      <c r="IJ62" s="281"/>
      <c r="IK62" s="281"/>
      <c r="IL62" s="281"/>
      <c r="IM62" s="281"/>
      <c r="IN62" s="281"/>
      <c r="IO62" s="281"/>
    </row>
    <row r="63" spans="1:249" s="254" customFormat="1" x14ac:dyDescent="0.3">
      <c r="A63" s="293" t="s">
        <v>250</v>
      </c>
      <c r="B63" s="16" t="s">
        <v>241</v>
      </c>
      <c r="C63" s="16" t="s">
        <v>242</v>
      </c>
      <c r="D63" s="16" t="s">
        <v>264</v>
      </c>
      <c r="E63" s="63" t="s">
        <v>340</v>
      </c>
      <c r="F63" s="64" t="s">
        <v>341</v>
      </c>
      <c r="G63" s="16" t="s">
        <v>251</v>
      </c>
      <c r="H63" s="176">
        <v>12.1</v>
      </c>
      <c r="I63" s="9"/>
      <c r="J63" s="281"/>
      <c r="K63" s="281"/>
      <c r="L63" s="281"/>
      <c r="M63" s="281"/>
      <c r="N63" s="281"/>
      <c r="O63" s="281"/>
      <c r="P63" s="281"/>
      <c r="Q63" s="281"/>
      <c r="R63" s="281"/>
      <c r="S63" s="281"/>
      <c r="T63" s="281"/>
      <c r="U63" s="281"/>
      <c r="V63" s="281"/>
      <c r="W63" s="281"/>
      <c r="X63" s="281"/>
      <c r="Y63" s="281"/>
      <c r="Z63" s="281"/>
      <c r="AA63" s="281"/>
      <c r="AB63" s="281"/>
      <c r="AC63" s="281"/>
      <c r="AD63" s="281"/>
      <c r="AE63" s="281"/>
      <c r="AF63" s="281"/>
      <c r="AG63" s="281"/>
      <c r="AH63" s="281"/>
      <c r="AI63" s="281"/>
      <c r="AJ63" s="281"/>
      <c r="AK63" s="281"/>
      <c r="AL63" s="281"/>
      <c r="AM63" s="281"/>
      <c r="AN63" s="281"/>
      <c r="AO63" s="281"/>
      <c r="AP63" s="281"/>
      <c r="AQ63" s="281"/>
      <c r="AR63" s="281"/>
      <c r="AS63" s="281"/>
      <c r="AT63" s="281"/>
      <c r="AU63" s="281"/>
      <c r="AV63" s="281"/>
      <c r="AW63" s="281"/>
      <c r="AX63" s="281"/>
      <c r="AY63" s="281"/>
      <c r="AZ63" s="281"/>
      <c r="BA63" s="281"/>
      <c r="BB63" s="281"/>
      <c r="BC63" s="281"/>
      <c r="BD63" s="281"/>
      <c r="BE63" s="281"/>
      <c r="BF63" s="281"/>
      <c r="BG63" s="281"/>
      <c r="BH63" s="281"/>
      <c r="BI63" s="281"/>
      <c r="BJ63" s="281"/>
      <c r="BK63" s="281"/>
      <c r="BL63" s="281"/>
      <c r="BM63" s="281"/>
      <c r="BN63" s="281"/>
      <c r="BO63" s="281"/>
      <c r="BP63" s="281"/>
      <c r="BQ63" s="281"/>
      <c r="BR63" s="281"/>
      <c r="BS63" s="281"/>
      <c r="BT63" s="281"/>
      <c r="BU63" s="281"/>
      <c r="BV63" s="281"/>
      <c r="BW63" s="281"/>
      <c r="BX63" s="281"/>
      <c r="BY63" s="281"/>
      <c r="BZ63" s="281"/>
      <c r="CA63" s="281"/>
      <c r="CB63" s="281"/>
      <c r="CC63" s="281"/>
      <c r="CD63" s="281"/>
      <c r="CE63" s="281"/>
      <c r="CF63" s="281"/>
      <c r="CG63" s="281"/>
      <c r="CH63" s="281"/>
      <c r="CI63" s="281"/>
      <c r="CJ63" s="281"/>
      <c r="CK63" s="281"/>
      <c r="CL63" s="281"/>
      <c r="CM63" s="281"/>
      <c r="CN63" s="281"/>
      <c r="CO63" s="281"/>
      <c r="CP63" s="281"/>
      <c r="CQ63" s="281"/>
      <c r="CR63" s="281"/>
      <c r="CS63" s="281"/>
      <c r="CT63" s="281"/>
      <c r="CU63" s="281"/>
      <c r="CV63" s="281"/>
      <c r="CW63" s="281"/>
      <c r="CX63" s="281"/>
      <c r="CY63" s="281"/>
      <c r="CZ63" s="281"/>
      <c r="DA63" s="281"/>
      <c r="DB63" s="281"/>
      <c r="DC63" s="281"/>
      <c r="DD63" s="281"/>
      <c r="DE63" s="281"/>
      <c r="DF63" s="281"/>
      <c r="DG63" s="281"/>
      <c r="DH63" s="281"/>
      <c r="DI63" s="281"/>
      <c r="DJ63" s="281"/>
      <c r="DK63" s="281"/>
      <c r="DL63" s="281"/>
      <c r="DM63" s="281"/>
      <c r="DN63" s="281"/>
      <c r="DO63" s="281"/>
      <c r="DP63" s="281"/>
      <c r="DQ63" s="281"/>
      <c r="DR63" s="281"/>
      <c r="DS63" s="281"/>
      <c r="DT63" s="281"/>
      <c r="DU63" s="281"/>
      <c r="DV63" s="281"/>
      <c r="DW63" s="281"/>
      <c r="DX63" s="281"/>
      <c r="DY63" s="281"/>
      <c r="DZ63" s="281"/>
      <c r="EA63" s="281"/>
      <c r="EB63" s="281"/>
      <c r="EC63" s="281"/>
      <c r="ED63" s="281"/>
      <c r="EE63" s="281"/>
      <c r="EF63" s="281"/>
      <c r="EG63" s="281"/>
      <c r="EH63" s="281"/>
      <c r="EI63" s="281"/>
      <c r="EJ63" s="281"/>
      <c r="EK63" s="281"/>
      <c r="EL63" s="281"/>
      <c r="EM63" s="281"/>
      <c r="EN63" s="281"/>
      <c r="EO63" s="281"/>
      <c r="EP63" s="281"/>
      <c r="EQ63" s="281"/>
      <c r="ER63" s="281"/>
      <c r="ES63" s="281"/>
      <c r="ET63" s="281"/>
      <c r="EU63" s="281"/>
      <c r="EV63" s="281"/>
      <c r="EW63" s="281"/>
      <c r="EX63" s="281"/>
      <c r="EY63" s="281"/>
      <c r="EZ63" s="281"/>
      <c r="FA63" s="281"/>
      <c r="FB63" s="281"/>
      <c r="FC63" s="281"/>
      <c r="FD63" s="281"/>
      <c r="FE63" s="281"/>
      <c r="FF63" s="281"/>
      <c r="FG63" s="281"/>
      <c r="FH63" s="281"/>
      <c r="FI63" s="281"/>
      <c r="FJ63" s="281"/>
      <c r="FK63" s="281"/>
      <c r="FL63" s="281"/>
      <c r="FM63" s="281"/>
      <c r="FN63" s="281"/>
      <c r="FO63" s="281"/>
      <c r="FP63" s="281"/>
      <c r="FQ63" s="281"/>
      <c r="FR63" s="281"/>
      <c r="FS63" s="281"/>
      <c r="FT63" s="281"/>
      <c r="FU63" s="281"/>
      <c r="FV63" s="281"/>
      <c r="FW63" s="281"/>
      <c r="FX63" s="281"/>
      <c r="FY63" s="281"/>
      <c r="FZ63" s="281"/>
      <c r="GA63" s="281"/>
      <c r="GB63" s="281"/>
      <c r="GC63" s="281"/>
      <c r="GD63" s="281"/>
      <c r="GE63" s="281"/>
      <c r="GF63" s="281"/>
      <c r="GG63" s="281"/>
      <c r="GH63" s="281"/>
      <c r="GI63" s="281"/>
      <c r="GJ63" s="281"/>
      <c r="GK63" s="281"/>
      <c r="GL63" s="281"/>
      <c r="GM63" s="281"/>
      <c r="GN63" s="281"/>
      <c r="GO63" s="281"/>
      <c r="GP63" s="281"/>
      <c r="GQ63" s="281"/>
      <c r="GR63" s="281"/>
      <c r="GS63" s="281"/>
      <c r="GT63" s="281"/>
      <c r="GU63" s="281"/>
      <c r="GV63" s="281"/>
      <c r="GW63" s="281"/>
      <c r="GX63" s="281"/>
      <c r="GY63" s="281"/>
      <c r="GZ63" s="281"/>
      <c r="HA63" s="281"/>
      <c r="HB63" s="281"/>
      <c r="HC63" s="281"/>
      <c r="HD63" s="281"/>
      <c r="HE63" s="281"/>
      <c r="HF63" s="281"/>
      <c r="HG63" s="281"/>
      <c r="HH63" s="281"/>
      <c r="HI63" s="281"/>
      <c r="HJ63" s="281"/>
      <c r="HK63" s="281"/>
      <c r="HL63" s="281"/>
      <c r="HM63" s="281"/>
      <c r="HN63" s="281"/>
      <c r="HO63" s="281"/>
      <c r="HP63" s="281"/>
      <c r="HQ63" s="281"/>
      <c r="HR63" s="281"/>
      <c r="HS63" s="281"/>
      <c r="HT63" s="281"/>
      <c r="HU63" s="281"/>
      <c r="HV63" s="281"/>
      <c r="HW63" s="281"/>
      <c r="HX63" s="281"/>
      <c r="HY63" s="281"/>
      <c r="HZ63" s="281"/>
      <c r="IA63" s="281"/>
      <c r="IB63" s="281"/>
      <c r="IC63" s="281"/>
      <c r="ID63" s="281"/>
      <c r="IE63" s="281"/>
      <c r="IF63" s="281"/>
      <c r="IG63" s="281"/>
      <c r="IH63" s="281"/>
      <c r="II63" s="281"/>
      <c r="IJ63" s="281"/>
      <c r="IK63" s="281"/>
      <c r="IL63" s="281"/>
      <c r="IM63" s="281"/>
      <c r="IN63" s="281"/>
      <c r="IO63" s="281"/>
    </row>
    <row r="64" spans="1:249" s="281" customFormat="1" x14ac:dyDescent="0.3">
      <c r="A64" s="89" t="s">
        <v>385</v>
      </c>
      <c r="B64" s="15" t="s">
        <v>241</v>
      </c>
      <c r="C64" s="269" t="s">
        <v>242</v>
      </c>
      <c r="D64" s="90">
        <v>13</v>
      </c>
      <c r="E64" s="91" t="s">
        <v>384</v>
      </c>
      <c r="F64" s="294" t="s">
        <v>314</v>
      </c>
      <c r="G64" s="295"/>
      <c r="H64" s="296">
        <f>+H65</f>
        <v>6.9</v>
      </c>
      <c r="I64" s="112" t="s">
        <v>268</v>
      </c>
    </row>
    <row r="65" spans="1:255" s="163" customFormat="1" x14ac:dyDescent="0.3">
      <c r="A65" s="69" t="s">
        <v>438</v>
      </c>
      <c r="B65" s="24" t="s">
        <v>241</v>
      </c>
      <c r="C65" s="297" t="s">
        <v>242</v>
      </c>
      <c r="D65" s="81">
        <v>13</v>
      </c>
      <c r="E65" s="82" t="s">
        <v>386</v>
      </c>
      <c r="F65" s="298" t="s">
        <v>314</v>
      </c>
      <c r="G65" s="299"/>
      <c r="H65" s="171">
        <f>H66</f>
        <v>6.9</v>
      </c>
      <c r="I65" s="112"/>
    </row>
    <row r="66" spans="1:255" s="163" customFormat="1" x14ac:dyDescent="0.3">
      <c r="A66" s="113" t="s">
        <v>388</v>
      </c>
      <c r="B66" s="42" t="s">
        <v>241</v>
      </c>
      <c r="C66" s="178" t="s">
        <v>242</v>
      </c>
      <c r="D66" s="92">
        <v>13</v>
      </c>
      <c r="E66" s="93" t="s">
        <v>386</v>
      </c>
      <c r="F66" s="300" t="s">
        <v>387</v>
      </c>
      <c r="G66" s="181"/>
      <c r="H66" s="182">
        <f>H67+H68</f>
        <v>6.9</v>
      </c>
      <c r="I66" s="112"/>
    </row>
    <row r="67" spans="1:255" s="163" customFormat="1" x14ac:dyDescent="0.3">
      <c r="A67" s="289" t="s">
        <v>250</v>
      </c>
      <c r="B67" s="20" t="s">
        <v>241</v>
      </c>
      <c r="C67" s="172" t="s">
        <v>242</v>
      </c>
      <c r="D67" s="84">
        <v>13</v>
      </c>
      <c r="E67" s="85" t="s">
        <v>386</v>
      </c>
      <c r="F67" s="174" t="s">
        <v>387</v>
      </c>
      <c r="G67" s="172" t="s">
        <v>251</v>
      </c>
      <c r="H67" s="301">
        <v>5.9</v>
      </c>
      <c r="I67" s="112"/>
    </row>
    <row r="68" spans="1:255" s="163" customFormat="1" x14ac:dyDescent="0.3">
      <c r="A68" s="140" t="s">
        <v>252</v>
      </c>
      <c r="B68" s="20" t="s">
        <v>241</v>
      </c>
      <c r="C68" s="172" t="s">
        <v>242</v>
      </c>
      <c r="D68" s="84">
        <v>13</v>
      </c>
      <c r="E68" s="85" t="s">
        <v>386</v>
      </c>
      <c r="F68" s="174" t="s">
        <v>387</v>
      </c>
      <c r="G68" s="16" t="s">
        <v>253</v>
      </c>
      <c r="H68" s="176">
        <v>1</v>
      </c>
      <c r="I68" s="112"/>
    </row>
    <row r="69" spans="1:255" s="163" customFormat="1" hidden="1" x14ac:dyDescent="0.3">
      <c r="A69" s="302" t="s">
        <v>390</v>
      </c>
      <c r="B69" s="15" t="s">
        <v>241</v>
      </c>
      <c r="C69" s="303" t="s">
        <v>242</v>
      </c>
      <c r="D69" s="303" t="s">
        <v>264</v>
      </c>
      <c r="E69" s="190" t="s">
        <v>389</v>
      </c>
      <c r="F69" s="191" t="s">
        <v>314</v>
      </c>
      <c r="G69" s="304"/>
      <c r="H69" s="193">
        <f>+H70</f>
        <v>0</v>
      </c>
      <c r="I69" s="112"/>
    </row>
    <row r="70" spans="1:255" s="163" customFormat="1" hidden="1" x14ac:dyDescent="0.3">
      <c r="A70" s="305" t="s">
        <v>392</v>
      </c>
      <c r="B70" s="24" t="s">
        <v>241</v>
      </c>
      <c r="C70" s="306" t="s">
        <v>242</v>
      </c>
      <c r="D70" s="306" t="s">
        <v>264</v>
      </c>
      <c r="E70" s="307" t="s">
        <v>391</v>
      </c>
      <c r="F70" s="298" t="s">
        <v>314</v>
      </c>
      <c r="G70" s="308"/>
      <c r="H70" s="171">
        <f>+H71</f>
        <v>0</v>
      </c>
      <c r="I70" s="112" t="s">
        <v>267</v>
      </c>
    </row>
    <row r="71" spans="1:255" s="310" customFormat="1" hidden="1" x14ac:dyDescent="0.3">
      <c r="A71" s="113" t="s">
        <v>317</v>
      </c>
      <c r="B71" s="42" t="s">
        <v>241</v>
      </c>
      <c r="C71" s="45" t="s">
        <v>242</v>
      </c>
      <c r="D71" s="45">
        <v>13</v>
      </c>
      <c r="E71" s="94" t="s">
        <v>391</v>
      </c>
      <c r="F71" s="180" t="s">
        <v>316</v>
      </c>
      <c r="G71" s="45"/>
      <c r="H71" s="309">
        <f>SUM(H72:H74)</f>
        <v>0</v>
      </c>
      <c r="I71" s="370"/>
      <c r="L71" s="311"/>
      <c r="M71" s="311"/>
      <c r="N71" s="311"/>
      <c r="O71" s="311"/>
      <c r="P71" s="311"/>
      <c r="Q71" s="311"/>
      <c r="R71" s="311"/>
      <c r="S71" s="311"/>
      <c r="T71" s="311"/>
      <c r="U71" s="311"/>
      <c r="V71" s="311"/>
      <c r="W71" s="311"/>
      <c r="X71" s="311"/>
      <c r="Y71" s="311"/>
      <c r="Z71" s="311"/>
      <c r="AA71" s="311"/>
      <c r="AB71" s="311"/>
      <c r="AC71" s="311"/>
      <c r="AD71" s="311"/>
      <c r="AE71" s="311"/>
      <c r="AF71" s="311"/>
      <c r="AG71" s="311"/>
      <c r="AH71" s="311"/>
      <c r="AI71" s="311"/>
      <c r="AJ71" s="311"/>
      <c r="AK71" s="311"/>
      <c r="AL71" s="311"/>
      <c r="AM71" s="311"/>
      <c r="AN71" s="311"/>
      <c r="AO71" s="311"/>
      <c r="AP71" s="311"/>
      <c r="AQ71" s="311"/>
      <c r="AR71" s="311"/>
      <c r="AS71" s="311"/>
      <c r="AT71" s="311"/>
      <c r="AU71" s="311"/>
      <c r="AV71" s="311"/>
      <c r="AW71" s="311"/>
      <c r="AX71" s="311"/>
      <c r="AY71" s="311"/>
      <c r="AZ71" s="311"/>
      <c r="BA71" s="311"/>
      <c r="BB71" s="311"/>
      <c r="BC71" s="311"/>
      <c r="BD71" s="311"/>
      <c r="BE71" s="311"/>
      <c r="BF71" s="311"/>
      <c r="BG71" s="311"/>
      <c r="BH71" s="311"/>
      <c r="BI71" s="311"/>
      <c r="BJ71" s="311"/>
      <c r="BK71" s="311"/>
      <c r="BL71" s="311"/>
      <c r="BM71" s="311"/>
      <c r="BN71" s="311"/>
      <c r="BO71" s="311"/>
      <c r="BP71" s="311"/>
      <c r="BQ71" s="311"/>
      <c r="BR71" s="311"/>
      <c r="BS71" s="311"/>
      <c r="BT71" s="311"/>
      <c r="BU71" s="311"/>
      <c r="BV71" s="311"/>
      <c r="BW71" s="311"/>
      <c r="BX71" s="311"/>
      <c r="BY71" s="311"/>
      <c r="BZ71" s="311"/>
      <c r="CA71" s="311"/>
      <c r="CB71" s="311"/>
      <c r="CC71" s="311"/>
      <c r="CD71" s="311"/>
      <c r="CE71" s="311"/>
      <c r="CF71" s="311"/>
      <c r="CG71" s="311"/>
      <c r="CH71" s="311"/>
      <c r="CI71" s="311"/>
      <c r="CJ71" s="311"/>
      <c r="CK71" s="311"/>
      <c r="CL71" s="311"/>
      <c r="CM71" s="311"/>
      <c r="CN71" s="311"/>
      <c r="CO71" s="311"/>
      <c r="CP71" s="311"/>
      <c r="CQ71" s="311"/>
      <c r="CR71" s="311"/>
      <c r="CS71" s="311"/>
      <c r="CT71" s="311"/>
      <c r="CU71" s="311"/>
      <c r="CV71" s="311"/>
      <c r="CW71" s="311"/>
      <c r="CX71" s="311"/>
      <c r="CY71" s="311"/>
      <c r="CZ71" s="311"/>
      <c r="DA71" s="311"/>
      <c r="DB71" s="311"/>
      <c r="DC71" s="311"/>
      <c r="DD71" s="311"/>
      <c r="DE71" s="311"/>
      <c r="DF71" s="311"/>
      <c r="DG71" s="311"/>
      <c r="DH71" s="311"/>
      <c r="DI71" s="311"/>
      <c r="DJ71" s="311"/>
      <c r="DK71" s="311"/>
      <c r="DL71" s="311"/>
      <c r="DM71" s="311"/>
      <c r="DN71" s="311"/>
      <c r="DO71" s="311"/>
      <c r="DP71" s="311"/>
      <c r="DQ71" s="311"/>
      <c r="DR71" s="311"/>
      <c r="DS71" s="311"/>
      <c r="DT71" s="311"/>
      <c r="DU71" s="311"/>
      <c r="DV71" s="311"/>
      <c r="DW71" s="311"/>
      <c r="DX71" s="311"/>
      <c r="DY71" s="311"/>
      <c r="DZ71" s="311"/>
      <c r="EA71" s="311"/>
      <c r="EB71" s="311"/>
      <c r="EC71" s="311"/>
      <c r="ED71" s="311"/>
      <c r="EE71" s="311"/>
      <c r="EF71" s="311"/>
      <c r="EG71" s="311"/>
      <c r="EH71" s="311"/>
      <c r="EI71" s="311"/>
      <c r="EJ71" s="311"/>
      <c r="EK71" s="311"/>
      <c r="EL71" s="311"/>
      <c r="EM71" s="311"/>
      <c r="EN71" s="311"/>
      <c r="EO71" s="311"/>
      <c r="EP71" s="311"/>
      <c r="EQ71" s="311"/>
      <c r="ER71" s="311"/>
      <c r="ES71" s="311"/>
      <c r="ET71" s="311"/>
      <c r="EU71" s="311"/>
      <c r="EV71" s="311"/>
      <c r="EW71" s="311"/>
      <c r="EX71" s="311"/>
      <c r="EY71" s="311"/>
      <c r="EZ71" s="311"/>
      <c r="FA71" s="311"/>
      <c r="FB71" s="311"/>
      <c r="FC71" s="311"/>
      <c r="FD71" s="311"/>
      <c r="FE71" s="311"/>
      <c r="FF71" s="311"/>
      <c r="FG71" s="311"/>
      <c r="FH71" s="311"/>
      <c r="FI71" s="311"/>
      <c r="FJ71" s="311"/>
      <c r="FK71" s="311"/>
      <c r="FL71" s="311"/>
      <c r="FM71" s="311"/>
      <c r="FN71" s="311"/>
      <c r="FO71" s="311"/>
      <c r="FP71" s="311"/>
      <c r="FQ71" s="311"/>
      <c r="FR71" s="311"/>
      <c r="FS71" s="311"/>
      <c r="FT71" s="311"/>
      <c r="FU71" s="311"/>
      <c r="FV71" s="311"/>
      <c r="FW71" s="311"/>
      <c r="FX71" s="311"/>
      <c r="FY71" s="311"/>
      <c r="FZ71" s="311"/>
      <c r="GA71" s="311"/>
      <c r="GB71" s="311"/>
      <c r="GC71" s="311"/>
      <c r="GD71" s="311"/>
      <c r="GE71" s="311"/>
      <c r="GF71" s="311"/>
      <c r="GG71" s="311"/>
      <c r="GH71" s="311"/>
      <c r="GI71" s="311"/>
      <c r="GJ71" s="311"/>
      <c r="GK71" s="311"/>
      <c r="GL71" s="311"/>
      <c r="GM71" s="311"/>
      <c r="GN71" s="311"/>
      <c r="GO71" s="311"/>
      <c r="GP71" s="311"/>
      <c r="GQ71" s="311"/>
      <c r="GR71" s="311"/>
      <c r="GS71" s="311"/>
      <c r="GT71" s="311"/>
      <c r="GU71" s="311"/>
      <c r="GV71" s="311"/>
      <c r="GW71" s="311"/>
      <c r="GX71" s="311"/>
      <c r="GY71" s="311"/>
      <c r="GZ71" s="311"/>
      <c r="HA71" s="311"/>
      <c r="HB71" s="311"/>
      <c r="HC71" s="311"/>
      <c r="HD71" s="311"/>
      <c r="HE71" s="311"/>
      <c r="HF71" s="311"/>
      <c r="HG71" s="311"/>
      <c r="HH71" s="311"/>
      <c r="HI71" s="311"/>
      <c r="HJ71" s="311"/>
      <c r="HK71" s="311"/>
      <c r="HL71" s="311"/>
      <c r="HM71" s="311"/>
      <c r="HN71" s="311"/>
      <c r="HO71" s="311"/>
      <c r="HP71" s="311"/>
      <c r="HQ71" s="311"/>
      <c r="HR71" s="311"/>
      <c r="HS71" s="311"/>
      <c r="HT71" s="311"/>
      <c r="HU71" s="311"/>
      <c r="HV71" s="311"/>
      <c r="HW71" s="311"/>
      <c r="HX71" s="311"/>
      <c r="HY71" s="311"/>
      <c r="HZ71" s="311"/>
      <c r="IA71" s="311"/>
      <c r="IB71" s="311"/>
      <c r="IC71" s="311"/>
      <c r="ID71" s="311"/>
      <c r="IE71" s="311"/>
      <c r="IF71" s="311"/>
      <c r="IG71" s="311"/>
      <c r="IH71" s="311"/>
      <c r="II71" s="311"/>
      <c r="IJ71" s="311"/>
      <c r="IK71" s="311"/>
      <c r="IL71" s="311"/>
      <c r="IM71" s="311"/>
      <c r="IN71" s="311"/>
      <c r="IO71" s="311"/>
      <c r="IP71" s="311"/>
      <c r="IQ71" s="311"/>
      <c r="IR71" s="311"/>
      <c r="IS71" s="311"/>
      <c r="IT71" s="311"/>
      <c r="IU71" s="311"/>
    </row>
    <row r="72" spans="1:255" s="310" customFormat="1" ht="36" hidden="1" x14ac:dyDescent="0.3">
      <c r="A72" s="158" t="s">
        <v>249</v>
      </c>
      <c r="B72" s="16" t="s">
        <v>241</v>
      </c>
      <c r="C72" s="86" t="s">
        <v>242</v>
      </c>
      <c r="D72" s="86">
        <v>13</v>
      </c>
      <c r="E72" s="85" t="s">
        <v>391</v>
      </c>
      <c r="F72" s="174" t="s">
        <v>316</v>
      </c>
      <c r="G72" s="86" t="s">
        <v>244</v>
      </c>
      <c r="H72" s="312"/>
      <c r="I72" s="370"/>
      <c r="J72" s="313"/>
      <c r="L72" s="311"/>
      <c r="M72" s="311"/>
      <c r="N72" s="311"/>
      <c r="O72" s="311"/>
      <c r="P72" s="311"/>
      <c r="Q72" s="311"/>
      <c r="R72" s="311"/>
      <c r="S72" s="311"/>
      <c r="T72" s="311"/>
      <c r="U72" s="311"/>
      <c r="V72" s="311"/>
      <c r="W72" s="311"/>
      <c r="X72" s="311"/>
      <c r="Y72" s="311"/>
      <c r="Z72" s="311"/>
      <c r="AA72" s="311"/>
      <c r="AB72" s="311"/>
      <c r="AC72" s="311"/>
      <c r="AD72" s="311"/>
      <c r="AE72" s="311"/>
      <c r="AF72" s="311"/>
      <c r="AG72" s="311"/>
      <c r="AH72" s="311"/>
      <c r="AI72" s="311"/>
      <c r="AJ72" s="311"/>
      <c r="AK72" s="311"/>
      <c r="AL72" s="311"/>
      <c r="AM72" s="311"/>
      <c r="AN72" s="311"/>
      <c r="AO72" s="311"/>
      <c r="AP72" s="311"/>
      <c r="AQ72" s="311"/>
      <c r="AR72" s="311"/>
      <c r="AS72" s="311"/>
      <c r="AT72" s="311"/>
      <c r="AU72" s="311"/>
      <c r="AV72" s="311"/>
      <c r="AW72" s="311"/>
      <c r="AX72" s="311"/>
      <c r="AY72" s="311"/>
      <c r="AZ72" s="311"/>
      <c r="BA72" s="311"/>
      <c r="BB72" s="311"/>
      <c r="BC72" s="311"/>
      <c r="BD72" s="311"/>
      <c r="BE72" s="311"/>
      <c r="BF72" s="311"/>
      <c r="BG72" s="311"/>
      <c r="BH72" s="311"/>
      <c r="BI72" s="311"/>
      <c r="BJ72" s="311"/>
      <c r="BK72" s="311"/>
      <c r="BL72" s="311"/>
      <c r="BM72" s="311"/>
      <c r="BN72" s="311"/>
      <c r="BO72" s="311"/>
      <c r="BP72" s="311"/>
      <c r="BQ72" s="311"/>
      <c r="BR72" s="311"/>
      <c r="BS72" s="311"/>
      <c r="BT72" s="311"/>
      <c r="BU72" s="311"/>
      <c r="BV72" s="311"/>
      <c r="BW72" s="311"/>
      <c r="BX72" s="311"/>
      <c r="BY72" s="311"/>
      <c r="BZ72" s="311"/>
      <c r="CA72" s="311"/>
      <c r="CB72" s="311"/>
      <c r="CC72" s="311"/>
      <c r="CD72" s="311"/>
      <c r="CE72" s="311"/>
      <c r="CF72" s="311"/>
      <c r="CG72" s="311"/>
      <c r="CH72" s="311"/>
      <c r="CI72" s="311"/>
      <c r="CJ72" s="311"/>
      <c r="CK72" s="311"/>
      <c r="CL72" s="311"/>
      <c r="CM72" s="311"/>
      <c r="CN72" s="311"/>
      <c r="CO72" s="311"/>
      <c r="CP72" s="311"/>
      <c r="CQ72" s="311"/>
      <c r="CR72" s="311"/>
      <c r="CS72" s="311"/>
      <c r="CT72" s="311"/>
      <c r="CU72" s="311"/>
      <c r="CV72" s="311"/>
      <c r="CW72" s="311"/>
      <c r="CX72" s="311"/>
      <c r="CY72" s="311"/>
      <c r="CZ72" s="311"/>
      <c r="DA72" s="311"/>
      <c r="DB72" s="311"/>
      <c r="DC72" s="311"/>
      <c r="DD72" s="311"/>
      <c r="DE72" s="311"/>
      <c r="DF72" s="311"/>
      <c r="DG72" s="311"/>
      <c r="DH72" s="311"/>
      <c r="DI72" s="311"/>
      <c r="DJ72" s="311"/>
      <c r="DK72" s="311"/>
      <c r="DL72" s="311"/>
      <c r="DM72" s="311"/>
      <c r="DN72" s="311"/>
      <c r="DO72" s="311"/>
      <c r="DP72" s="311"/>
      <c r="DQ72" s="311"/>
      <c r="DR72" s="311"/>
      <c r="DS72" s="311"/>
      <c r="DT72" s="311"/>
      <c r="DU72" s="311"/>
      <c r="DV72" s="311"/>
      <c r="DW72" s="311"/>
      <c r="DX72" s="311"/>
      <c r="DY72" s="311"/>
      <c r="DZ72" s="311"/>
      <c r="EA72" s="311"/>
      <c r="EB72" s="311"/>
      <c r="EC72" s="311"/>
      <c r="ED72" s="311"/>
      <c r="EE72" s="311"/>
      <c r="EF72" s="311"/>
      <c r="EG72" s="311"/>
      <c r="EH72" s="311"/>
      <c r="EI72" s="311"/>
      <c r="EJ72" s="311"/>
      <c r="EK72" s="311"/>
      <c r="EL72" s="311"/>
      <c r="EM72" s="311"/>
      <c r="EN72" s="311"/>
      <c r="EO72" s="311"/>
      <c r="EP72" s="311"/>
      <c r="EQ72" s="311"/>
      <c r="ER72" s="311"/>
      <c r="ES72" s="311"/>
      <c r="ET72" s="311"/>
      <c r="EU72" s="311"/>
      <c r="EV72" s="311"/>
      <c r="EW72" s="311"/>
      <c r="EX72" s="311"/>
      <c r="EY72" s="311"/>
      <c r="EZ72" s="311"/>
      <c r="FA72" s="311"/>
      <c r="FB72" s="311"/>
      <c r="FC72" s="311"/>
      <c r="FD72" s="311"/>
      <c r="FE72" s="311"/>
      <c r="FF72" s="311"/>
      <c r="FG72" s="311"/>
      <c r="FH72" s="311"/>
      <c r="FI72" s="311"/>
      <c r="FJ72" s="311"/>
      <c r="FK72" s="311"/>
      <c r="FL72" s="311"/>
      <c r="FM72" s="311"/>
      <c r="FN72" s="311"/>
      <c r="FO72" s="311"/>
      <c r="FP72" s="311"/>
      <c r="FQ72" s="311"/>
      <c r="FR72" s="311"/>
      <c r="FS72" s="311"/>
      <c r="FT72" s="311"/>
      <c r="FU72" s="311"/>
      <c r="FV72" s="311"/>
      <c r="FW72" s="311"/>
      <c r="FX72" s="311"/>
      <c r="FY72" s="311"/>
      <c r="FZ72" s="311"/>
      <c r="GA72" s="311"/>
      <c r="GB72" s="311"/>
      <c r="GC72" s="311"/>
      <c r="GD72" s="311"/>
      <c r="GE72" s="311"/>
      <c r="GF72" s="311"/>
      <c r="GG72" s="311"/>
      <c r="GH72" s="311"/>
      <c r="GI72" s="311"/>
      <c r="GJ72" s="311"/>
      <c r="GK72" s="311"/>
      <c r="GL72" s="311"/>
      <c r="GM72" s="311"/>
      <c r="GN72" s="311"/>
      <c r="GO72" s="311"/>
      <c r="GP72" s="311"/>
      <c r="GQ72" s="311"/>
      <c r="GR72" s="311"/>
      <c r="GS72" s="311"/>
      <c r="GT72" s="311"/>
      <c r="GU72" s="311"/>
      <c r="GV72" s="311"/>
      <c r="GW72" s="311"/>
      <c r="GX72" s="311"/>
      <c r="GY72" s="311"/>
      <c r="GZ72" s="311"/>
      <c r="HA72" s="311"/>
      <c r="HB72" s="311"/>
      <c r="HC72" s="311"/>
      <c r="HD72" s="311"/>
      <c r="HE72" s="311"/>
      <c r="HF72" s="311"/>
      <c r="HG72" s="311"/>
      <c r="HH72" s="311"/>
      <c r="HI72" s="311"/>
      <c r="HJ72" s="311"/>
      <c r="HK72" s="311"/>
      <c r="HL72" s="311"/>
      <c r="HM72" s="311"/>
      <c r="HN72" s="311"/>
      <c r="HO72" s="311"/>
      <c r="HP72" s="311"/>
      <c r="HQ72" s="311"/>
      <c r="HR72" s="311"/>
      <c r="HS72" s="311"/>
      <c r="HT72" s="311"/>
      <c r="HU72" s="311"/>
      <c r="HV72" s="311"/>
      <c r="HW72" s="311"/>
      <c r="HX72" s="311"/>
      <c r="HY72" s="311"/>
      <c r="HZ72" s="311"/>
      <c r="IA72" s="311"/>
      <c r="IB72" s="311"/>
      <c r="IC72" s="311"/>
      <c r="ID72" s="311"/>
      <c r="IE72" s="311"/>
      <c r="IF72" s="311"/>
      <c r="IG72" s="311"/>
      <c r="IH72" s="311"/>
      <c r="II72" s="311"/>
      <c r="IJ72" s="311"/>
      <c r="IK72" s="311"/>
      <c r="IL72" s="311"/>
      <c r="IM72" s="311"/>
      <c r="IN72" s="311"/>
      <c r="IO72" s="311"/>
      <c r="IP72" s="311"/>
      <c r="IQ72" s="311"/>
      <c r="IR72" s="311"/>
      <c r="IS72" s="311"/>
      <c r="IT72" s="311"/>
      <c r="IU72" s="311"/>
    </row>
    <row r="73" spans="1:255" s="310" customFormat="1" hidden="1" x14ac:dyDescent="0.3">
      <c r="A73" s="115" t="s">
        <v>250</v>
      </c>
      <c r="B73" s="16" t="s">
        <v>241</v>
      </c>
      <c r="C73" s="86" t="s">
        <v>242</v>
      </c>
      <c r="D73" s="86">
        <v>13</v>
      </c>
      <c r="E73" s="85" t="s">
        <v>391</v>
      </c>
      <c r="F73" s="174" t="s">
        <v>316</v>
      </c>
      <c r="G73" s="86" t="s">
        <v>251</v>
      </c>
      <c r="H73" s="314"/>
      <c r="I73" s="370"/>
      <c r="J73" s="313"/>
      <c r="L73" s="311"/>
      <c r="M73" s="311"/>
      <c r="N73" s="311"/>
      <c r="O73" s="311"/>
      <c r="P73" s="311"/>
      <c r="Q73" s="311"/>
      <c r="R73" s="311"/>
      <c r="S73" s="311"/>
      <c r="T73" s="311"/>
      <c r="U73" s="311"/>
      <c r="V73" s="311"/>
      <c r="W73" s="311"/>
      <c r="X73" s="311"/>
      <c r="Y73" s="311"/>
      <c r="Z73" s="311"/>
      <c r="AA73" s="311"/>
      <c r="AB73" s="311"/>
      <c r="AC73" s="311"/>
      <c r="AD73" s="311"/>
      <c r="AE73" s="311"/>
      <c r="AF73" s="311"/>
      <c r="AG73" s="311"/>
      <c r="AH73" s="311"/>
      <c r="AI73" s="311"/>
      <c r="AJ73" s="311"/>
      <c r="AK73" s="311"/>
      <c r="AL73" s="311"/>
      <c r="AM73" s="311"/>
      <c r="AN73" s="311"/>
      <c r="AO73" s="311"/>
      <c r="AP73" s="311"/>
      <c r="AQ73" s="311"/>
      <c r="AR73" s="311"/>
      <c r="AS73" s="311"/>
      <c r="AT73" s="311"/>
      <c r="AU73" s="311"/>
      <c r="AV73" s="311"/>
      <c r="AW73" s="311"/>
      <c r="AX73" s="311"/>
      <c r="AY73" s="311"/>
      <c r="AZ73" s="311"/>
      <c r="BA73" s="311"/>
      <c r="BB73" s="311"/>
      <c r="BC73" s="311"/>
      <c r="BD73" s="311"/>
      <c r="BE73" s="311"/>
      <c r="BF73" s="311"/>
      <c r="BG73" s="311"/>
      <c r="BH73" s="311"/>
      <c r="BI73" s="311"/>
      <c r="BJ73" s="311"/>
      <c r="BK73" s="311"/>
      <c r="BL73" s="311"/>
      <c r="BM73" s="311"/>
      <c r="BN73" s="311"/>
      <c r="BO73" s="311"/>
      <c r="BP73" s="311"/>
      <c r="BQ73" s="311"/>
      <c r="BR73" s="311"/>
      <c r="BS73" s="311"/>
      <c r="BT73" s="311"/>
      <c r="BU73" s="311"/>
      <c r="BV73" s="311"/>
      <c r="BW73" s="311"/>
      <c r="BX73" s="311"/>
      <c r="BY73" s="311"/>
      <c r="BZ73" s="311"/>
      <c r="CA73" s="311"/>
      <c r="CB73" s="311"/>
      <c r="CC73" s="311"/>
      <c r="CD73" s="311"/>
      <c r="CE73" s="311"/>
      <c r="CF73" s="311"/>
      <c r="CG73" s="311"/>
      <c r="CH73" s="311"/>
      <c r="CI73" s="311"/>
      <c r="CJ73" s="311"/>
      <c r="CK73" s="311"/>
      <c r="CL73" s="311"/>
      <c r="CM73" s="311"/>
      <c r="CN73" s="311"/>
      <c r="CO73" s="311"/>
      <c r="CP73" s="311"/>
      <c r="CQ73" s="311"/>
      <c r="CR73" s="311"/>
      <c r="CS73" s="311"/>
      <c r="CT73" s="311"/>
      <c r="CU73" s="311"/>
      <c r="CV73" s="311"/>
      <c r="CW73" s="311"/>
      <c r="CX73" s="311"/>
      <c r="CY73" s="311"/>
      <c r="CZ73" s="311"/>
      <c r="DA73" s="311"/>
      <c r="DB73" s="311"/>
      <c r="DC73" s="311"/>
      <c r="DD73" s="311"/>
      <c r="DE73" s="311"/>
      <c r="DF73" s="311"/>
      <c r="DG73" s="311"/>
      <c r="DH73" s="311"/>
      <c r="DI73" s="311"/>
      <c r="DJ73" s="311"/>
      <c r="DK73" s="311"/>
      <c r="DL73" s="311"/>
      <c r="DM73" s="311"/>
      <c r="DN73" s="311"/>
      <c r="DO73" s="311"/>
      <c r="DP73" s="311"/>
      <c r="DQ73" s="311"/>
      <c r="DR73" s="311"/>
      <c r="DS73" s="311"/>
      <c r="DT73" s="311"/>
      <c r="DU73" s="311"/>
      <c r="DV73" s="311"/>
      <c r="DW73" s="311"/>
      <c r="DX73" s="311"/>
      <c r="DY73" s="311"/>
      <c r="DZ73" s="311"/>
      <c r="EA73" s="311"/>
      <c r="EB73" s="311"/>
      <c r="EC73" s="311"/>
      <c r="ED73" s="311"/>
      <c r="EE73" s="311"/>
      <c r="EF73" s="311"/>
      <c r="EG73" s="311"/>
      <c r="EH73" s="311"/>
      <c r="EI73" s="311"/>
      <c r="EJ73" s="311"/>
      <c r="EK73" s="311"/>
      <c r="EL73" s="311"/>
      <c r="EM73" s="311"/>
      <c r="EN73" s="311"/>
      <c r="EO73" s="311"/>
      <c r="EP73" s="311"/>
      <c r="EQ73" s="311"/>
      <c r="ER73" s="311"/>
      <c r="ES73" s="311"/>
      <c r="ET73" s="311"/>
      <c r="EU73" s="311"/>
      <c r="EV73" s="311"/>
      <c r="EW73" s="311"/>
      <c r="EX73" s="311"/>
      <c r="EY73" s="311"/>
      <c r="EZ73" s="311"/>
      <c r="FA73" s="311"/>
      <c r="FB73" s="311"/>
      <c r="FC73" s="311"/>
      <c r="FD73" s="311"/>
      <c r="FE73" s="311"/>
      <c r="FF73" s="311"/>
      <c r="FG73" s="311"/>
      <c r="FH73" s="311"/>
      <c r="FI73" s="311"/>
      <c r="FJ73" s="311"/>
      <c r="FK73" s="311"/>
      <c r="FL73" s="311"/>
      <c r="FM73" s="311"/>
      <c r="FN73" s="311"/>
      <c r="FO73" s="311"/>
      <c r="FP73" s="311"/>
      <c r="FQ73" s="311"/>
      <c r="FR73" s="311"/>
      <c r="FS73" s="311"/>
      <c r="FT73" s="311"/>
      <c r="FU73" s="311"/>
      <c r="FV73" s="311"/>
      <c r="FW73" s="311"/>
      <c r="FX73" s="311"/>
      <c r="FY73" s="311"/>
      <c r="FZ73" s="311"/>
      <c r="GA73" s="311"/>
      <c r="GB73" s="311"/>
      <c r="GC73" s="311"/>
      <c r="GD73" s="311"/>
      <c r="GE73" s="311"/>
      <c r="GF73" s="311"/>
      <c r="GG73" s="311"/>
      <c r="GH73" s="311"/>
      <c r="GI73" s="311"/>
      <c r="GJ73" s="311"/>
      <c r="GK73" s="311"/>
      <c r="GL73" s="311"/>
      <c r="GM73" s="311"/>
      <c r="GN73" s="311"/>
      <c r="GO73" s="311"/>
      <c r="GP73" s="311"/>
      <c r="GQ73" s="311"/>
      <c r="GR73" s="311"/>
      <c r="GS73" s="311"/>
      <c r="GT73" s="311"/>
      <c r="GU73" s="311"/>
      <c r="GV73" s="311"/>
      <c r="GW73" s="311"/>
      <c r="GX73" s="311"/>
      <c r="GY73" s="311"/>
      <c r="GZ73" s="311"/>
      <c r="HA73" s="311"/>
      <c r="HB73" s="311"/>
      <c r="HC73" s="311"/>
      <c r="HD73" s="311"/>
      <c r="HE73" s="311"/>
      <c r="HF73" s="311"/>
      <c r="HG73" s="311"/>
      <c r="HH73" s="311"/>
      <c r="HI73" s="311"/>
      <c r="HJ73" s="311"/>
      <c r="HK73" s="311"/>
      <c r="HL73" s="311"/>
      <c r="HM73" s="311"/>
      <c r="HN73" s="311"/>
      <c r="HO73" s="311"/>
      <c r="HP73" s="311"/>
      <c r="HQ73" s="311"/>
      <c r="HR73" s="311"/>
      <c r="HS73" s="311"/>
      <c r="HT73" s="311"/>
      <c r="HU73" s="311"/>
      <c r="HV73" s="311"/>
      <c r="HW73" s="311"/>
      <c r="HX73" s="311"/>
      <c r="HY73" s="311"/>
      <c r="HZ73" s="311"/>
      <c r="IA73" s="311"/>
      <c r="IB73" s="311"/>
      <c r="IC73" s="311"/>
      <c r="ID73" s="311"/>
      <c r="IE73" s="311"/>
      <c r="IF73" s="311"/>
      <c r="IG73" s="311"/>
      <c r="IH73" s="311"/>
      <c r="II73" s="311"/>
      <c r="IJ73" s="311"/>
      <c r="IK73" s="311"/>
      <c r="IL73" s="311"/>
      <c r="IM73" s="311"/>
      <c r="IN73" s="311"/>
      <c r="IO73" s="311"/>
      <c r="IP73" s="311"/>
      <c r="IQ73" s="311"/>
      <c r="IR73" s="311"/>
      <c r="IS73" s="311"/>
      <c r="IT73" s="311"/>
      <c r="IU73" s="311"/>
    </row>
    <row r="74" spans="1:255" s="310" customFormat="1" hidden="1" x14ac:dyDescent="0.3">
      <c r="A74" s="140" t="s">
        <v>252</v>
      </c>
      <c r="B74" s="16" t="s">
        <v>241</v>
      </c>
      <c r="C74" s="86" t="s">
        <v>242</v>
      </c>
      <c r="D74" s="86">
        <v>13</v>
      </c>
      <c r="E74" s="85" t="s">
        <v>391</v>
      </c>
      <c r="F74" s="174" t="s">
        <v>316</v>
      </c>
      <c r="G74" s="86" t="s">
        <v>253</v>
      </c>
      <c r="H74" s="312"/>
      <c r="I74" s="370"/>
      <c r="J74" s="313"/>
      <c r="L74" s="311"/>
      <c r="M74" s="311"/>
      <c r="N74" s="311"/>
      <c r="O74" s="311"/>
      <c r="P74" s="311"/>
      <c r="Q74" s="311"/>
      <c r="R74" s="311"/>
      <c r="S74" s="311"/>
      <c r="T74" s="311"/>
      <c r="U74" s="311"/>
      <c r="V74" s="311"/>
      <c r="W74" s="311"/>
      <c r="X74" s="311"/>
      <c r="Y74" s="311"/>
      <c r="Z74" s="311"/>
      <c r="AA74" s="311"/>
      <c r="AB74" s="311"/>
      <c r="AC74" s="311"/>
      <c r="AD74" s="311"/>
      <c r="AE74" s="311"/>
      <c r="AF74" s="311"/>
      <c r="AG74" s="311"/>
      <c r="AH74" s="311"/>
      <c r="AI74" s="311"/>
      <c r="AJ74" s="311"/>
      <c r="AK74" s="311"/>
      <c r="AL74" s="311"/>
      <c r="AM74" s="311"/>
      <c r="AN74" s="311"/>
      <c r="AO74" s="311"/>
      <c r="AP74" s="311"/>
      <c r="AQ74" s="311"/>
      <c r="AR74" s="311"/>
      <c r="AS74" s="311"/>
      <c r="AT74" s="311"/>
      <c r="AU74" s="311"/>
      <c r="AV74" s="311"/>
      <c r="AW74" s="311"/>
      <c r="AX74" s="311"/>
      <c r="AY74" s="311"/>
      <c r="AZ74" s="311"/>
      <c r="BA74" s="311"/>
      <c r="BB74" s="311"/>
      <c r="BC74" s="311"/>
      <c r="BD74" s="311"/>
      <c r="BE74" s="311"/>
      <c r="BF74" s="311"/>
      <c r="BG74" s="311"/>
      <c r="BH74" s="311"/>
      <c r="BI74" s="311"/>
      <c r="BJ74" s="311"/>
      <c r="BK74" s="311"/>
      <c r="BL74" s="311"/>
      <c r="BM74" s="311"/>
      <c r="BN74" s="311"/>
      <c r="BO74" s="311"/>
      <c r="BP74" s="311"/>
      <c r="BQ74" s="311"/>
      <c r="BR74" s="311"/>
      <c r="BS74" s="311"/>
      <c r="BT74" s="311"/>
      <c r="BU74" s="311"/>
      <c r="BV74" s="311"/>
      <c r="BW74" s="311"/>
      <c r="BX74" s="311"/>
      <c r="BY74" s="311"/>
      <c r="BZ74" s="311"/>
      <c r="CA74" s="311"/>
      <c r="CB74" s="311"/>
      <c r="CC74" s="311"/>
      <c r="CD74" s="311"/>
      <c r="CE74" s="311"/>
      <c r="CF74" s="311"/>
      <c r="CG74" s="311"/>
      <c r="CH74" s="311"/>
      <c r="CI74" s="311"/>
      <c r="CJ74" s="311"/>
      <c r="CK74" s="311"/>
      <c r="CL74" s="311"/>
      <c r="CM74" s="311"/>
      <c r="CN74" s="311"/>
      <c r="CO74" s="311"/>
      <c r="CP74" s="311"/>
      <c r="CQ74" s="311"/>
      <c r="CR74" s="311"/>
      <c r="CS74" s="311"/>
      <c r="CT74" s="311"/>
      <c r="CU74" s="311"/>
      <c r="CV74" s="311"/>
      <c r="CW74" s="311"/>
      <c r="CX74" s="311"/>
      <c r="CY74" s="311"/>
      <c r="CZ74" s="311"/>
      <c r="DA74" s="311"/>
      <c r="DB74" s="311"/>
      <c r="DC74" s="311"/>
      <c r="DD74" s="311"/>
      <c r="DE74" s="311"/>
      <c r="DF74" s="311"/>
      <c r="DG74" s="311"/>
      <c r="DH74" s="311"/>
      <c r="DI74" s="311"/>
      <c r="DJ74" s="311"/>
      <c r="DK74" s="311"/>
      <c r="DL74" s="311"/>
      <c r="DM74" s="311"/>
      <c r="DN74" s="311"/>
      <c r="DO74" s="311"/>
      <c r="DP74" s="311"/>
      <c r="DQ74" s="311"/>
      <c r="DR74" s="311"/>
      <c r="DS74" s="311"/>
      <c r="DT74" s="311"/>
      <c r="DU74" s="311"/>
      <c r="DV74" s="311"/>
      <c r="DW74" s="311"/>
      <c r="DX74" s="311"/>
      <c r="DY74" s="311"/>
      <c r="DZ74" s="311"/>
      <c r="EA74" s="311"/>
      <c r="EB74" s="311"/>
      <c r="EC74" s="311"/>
      <c r="ED74" s="311"/>
      <c r="EE74" s="311"/>
      <c r="EF74" s="311"/>
      <c r="EG74" s="311"/>
      <c r="EH74" s="311"/>
      <c r="EI74" s="311"/>
      <c r="EJ74" s="311"/>
      <c r="EK74" s="311"/>
      <c r="EL74" s="311"/>
      <c r="EM74" s="311"/>
      <c r="EN74" s="311"/>
      <c r="EO74" s="311"/>
      <c r="EP74" s="311"/>
      <c r="EQ74" s="311"/>
      <c r="ER74" s="311"/>
      <c r="ES74" s="311"/>
      <c r="ET74" s="311"/>
      <c r="EU74" s="311"/>
      <c r="EV74" s="311"/>
      <c r="EW74" s="311"/>
      <c r="EX74" s="311"/>
      <c r="EY74" s="311"/>
      <c r="EZ74" s="311"/>
      <c r="FA74" s="311"/>
      <c r="FB74" s="311"/>
      <c r="FC74" s="311"/>
      <c r="FD74" s="311"/>
      <c r="FE74" s="311"/>
      <c r="FF74" s="311"/>
      <c r="FG74" s="311"/>
      <c r="FH74" s="311"/>
      <c r="FI74" s="311"/>
      <c r="FJ74" s="311"/>
      <c r="FK74" s="311"/>
      <c r="FL74" s="311"/>
      <c r="FM74" s="311"/>
      <c r="FN74" s="311"/>
      <c r="FO74" s="311"/>
      <c r="FP74" s="311"/>
      <c r="FQ74" s="311"/>
      <c r="FR74" s="311"/>
      <c r="FS74" s="311"/>
      <c r="FT74" s="311"/>
      <c r="FU74" s="311"/>
      <c r="FV74" s="311"/>
      <c r="FW74" s="311"/>
      <c r="FX74" s="311"/>
      <c r="FY74" s="311"/>
      <c r="FZ74" s="311"/>
      <c r="GA74" s="311"/>
      <c r="GB74" s="311"/>
      <c r="GC74" s="311"/>
      <c r="GD74" s="311"/>
      <c r="GE74" s="311"/>
      <c r="GF74" s="311"/>
      <c r="GG74" s="311"/>
      <c r="GH74" s="311"/>
      <c r="GI74" s="311"/>
      <c r="GJ74" s="311"/>
      <c r="GK74" s="311"/>
      <c r="GL74" s="311"/>
      <c r="GM74" s="311"/>
      <c r="GN74" s="311"/>
      <c r="GO74" s="311"/>
      <c r="GP74" s="311"/>
      <c r="GQ74" s="311"/>
      <c r="GR74" s="311"/>
      <c r="GS74" s="311"/>
      <c r="GT74" s="311"/>
      <c r="GU74" s="311"/>
      <c r="GV74" s="311"/>
      <c r="GW74" s="311"/>
      <c r="GX74" s="311"/>
      <c r="GY74" s="311"/>
      <c r="GZ74" s="311"/>
      <c r="HA74" s="311"/>
      <c r="HB74" s="311"/>
      <c r="HC74" s="311"/>
      <c r="HD74" s="311"/>
      <c r="HE74" s="311"/>
      <c r="HF74" s="311"/>
      <c r="HG74" s="311"/>
      <c r="HH74" s="311"/>
      <c r="HI74" s="311"/>
      <c r="HJ74" s="311"/>
      <c r="HK74" s="311"/>
      <c r="HL74" s="311"/>
      <c r="HM74" s="311"/>
      <c r="HN74" s="311"/>
      <c r="HO74" s="311"/>
      <c r="HP74" s="311"/>
      <c r="HQ74" s="311"/>
      <c r="HR74" s="311"/>
      <c r="HS74" s="311"/>
      <c r="HT74" s="311"/>
      <c r="HU74" s="311"/>
      <c r="HV74" s="311"/>
      <c r="HW74" s="311"/>
      <c r="HX74" s="311"/>
      <c r="HY74" s="311"/>
      <c r="HZ74" s="311"/>
      <c r="IA74" s="311"/>
      <c r="IB74" s="311"/>
      <c r="IC74" s="311"/>
      <c r="ID74" s="311"/>
      <c r="IE74" s="311"/>
      <c r="IF74" s="311"/>
      <c r="IG74" s="311"/>
      <c r="IH74" s="311"/>
      <c r="II74" s="311"/>
      <c r="IJ74" s="311"/>
      <c r="IK74" s="311"/>
      <c r="IL74" s="311"/>
      <c r="IM74" s="311"/>
      <c r="IN74" s="311"/>
      <c r="IO74" s="311"/>
      <c r="IP74" s="311"/>
      <c r="IQ74" s="311"/>
      <c r="IR74" s="311"/>
      <c r="IS74" s="311"/>
      <c r="IT74" s="311"/>
      <c r="IU74" s="311"/>
    </row>
    <row r="75" spans="1:255" s="163" customFormat="1" x14ac:dyDescent="0.3">
      <c r="A75" s="142" t="s">
        <v>269</v>
      </c>
      <c r="B75" s="315" t="s">
        <v>241</v>
      </c>
      <c r="C75" s="95" t="s">
        <v>243</v>
      </c>
      <c r="D75" s="96"/>
      <c r="E75" s="97"/>
      <c r="F75" s="98"/>
      <c r="G75" s="99"/>
      <c r="H75" s="162">
        <f>+H76</f>
        <v>69.2</v>
      </c>
      <c r="I75" s="112"/>
    </row>
    <row r="76" spans="1:255" s="163" customFormat="1" x14ac:dyDescent="0.3">
      <c r="A76" s="143" t="s">
        <v>270</v>
      </c>
      <c r="B76" s="29" t="s">
        <v>241</v>
      </c>
      <c r="C76" s="100" t="s">
        <v>243</v>
      </c>
      <c r="D76" s="100" t="s">
        <v>271</v>
      </c>
      <c r="E76" s="101"/>
      <c r="F76" s="102"/>
      <c r="G76" s="100"/>
      <c r="H76" s="164">
        <f>H77</f>
        <v>69.2</v>
      </c>
      <c r="I76" s="112"/>
    </row>
    <row r="77" spans="1:255" s="281" customFormat="1" ht="17.399999999999999" x14ac:dyDescent="0.3">
      <c r="A77" s="302" t="s">
        <v>390</v>
      </c>
      <c r="B77" s="15" t="s">
        <v>241</v>
      </c>
      <c r="C77" s="303" t="s">
        <v>243</v>
      </c>
      <c r="D77" s="303" t="s">
        <v>271</v>
      </c>
      <c r="E77" s="190" t="s">
        <v>389</v>
      </c>
      <c r="F77" s="191" t="s">
        <v>314</v>
      </c>
      <c r="G77" s="304"/>
      <c r="H77" s="193">
        <f>H78</f>
        <v>69.2</v>
      </c>
      <c r="I77" s="9"/>
    </row>
    <row r="78" spans="1:255" s="163" customFormat="1" x14ac:dyDescent="0.3">
      <c r="A78" s="305" t="s">
        <v>392</v>
      </c>
      <c r="B78" s="24" t="s">
        <v>241</v>
      </c>
      <c r="C78" s="306" t="s">
        <v>243</v>
      </c>
      <c r="D78" s="306" t="s">
        <v>271</v>
      </c>
      <c r="E78" s="307" t="s">
        <v>391</v>
      </c>
      <c r="F78" s="298" t="s">
        <v>314</v>
      </c>
      <c r="G78" s="308"/>
      <c r="H78" s="171">
        <f>H79</f>
        <v>69.2</v>
      </c>
      <c r="I78" s="112"/>
    </row>
    <row r="79" spans="1:255" s="163" customFormat="1" x14ac:dyDescent="0.3">
      <c r="A79" s="120" t="s">
        <v>394</v>
      </c>
      <c r="B79" s="42" t="s">
        <v>241</v>
      </c>
      <c r="C79" s="104" t="s">
        <v>243</v>
      </c>
      <c r="D79" s="104" t="s">
        <v>271</v>
      </c>
      <c r="E79" s="316" t="s">
        <v>391</v>
      </c>
      <c r="F79" s="300" t="s">
        <v>393</v>
      </c>
      <c r="G79" s="104"/>
      <c r="H79" s="182">
        <f>SUM(H80:H81)</f>
        <v>69.2</v>
      </c>
      <c r="I79" s="112"/>
    </row>
    <row r="80" spans="1:255" s="163" customFormat="1" ht="39.75" customHeight="1" x14ac:dyDescent="0.3">
      <c r="A80" s="31" t="s">
        <v>249</v>
      </c>
      <c r="B80" s="16" t="s">
        <v>241</v>
      </c>
      <c r="C80" s="16" t="s">
        <v>243</v>
      </c>
      <c r="D80" s="16" t="s">
        <v>271</v>
      </c>
      <c r="E80" s="317" t="s">
        <v>391</v>
      </c>
      <c r="F80" s="318" t="s">
        <v>393</v>
      </c>
      <c r="G80" s="16" t="s">
        <v>244</v>
      </c>
      <c r="H80" s="176">
        <v>43.5</v>
      </c>
      <c r="I80" s="112"/>
    </row>
    <row r="81" spans="1:248" s="163" customFormat="1" ht="21.75" customHeight="1" x14ac:dyDescent="0.3">
      <c r="A81" s="33" t="s">
        <v>250</v>
      </c>
      <c r="B81" s="16" t="s">
        <v>241</v>
      </c>
      <c r="C81" s="16" t="s">
        <v>243</v>
      </c>
      <c r="D81" s="16" t="s">
        <v>271</v>
      </c>
      <c r="E81" s="317" t="s">
        <v>391</v>
      </c>
      <c r="F81" s="318" t="s">
        <v>393</v>
      </c>
      <c r="G81" s="16" t="s">
        <v>251</v>
      </c>
      <c r="H81" s="176">
        <v>25.7</v>
      </c>
      <c r="I81" s="112"/>
    </row>
    <row r="82" spans="1:248" s="320" customFormat="1" x14ac:dyDescent="0.3">
      <c r="A82" s="111" t="s">
        <v>272</v>
      </c>
      <c r="B82" s="315" t="s">
        <v>241</v>
      </c>
      <c r="C82" s="105" t="s">
        <v>271</v>
      </c>
      <c r="D82" s="105"/>
      <c r="E82" s="97"/>
      <c r="F82" s="98"/>
      <c r="G82" s="105"/>
      <c r="H82" s="319">
        <f>+H83+H88</f>
        <v>3.4000000000000004</v>
      </c>
      <c r="I82" s="106"/>
    </row>
    <row r="83" spans="1:248" s="320" customFormat="1" x14ac:dyDescent="0.3">
      <c r="A83" s="220" t="s">
        <v>157</v>
      </c>
      <c r="B83" s="29" t="s">
        <v>241</v>
      </c>
      <c r="C83" s="107" t="s">
        <v>271</v>
      </c>
      <c r="D83" s="107" t="s">
        <v>298</v>
      </c>
      <c r="E83" s="101"/>
      <c r="F83" s="102"/>
      <c r="G83" s="240"/>
      <c r="H83" s="164">
        <f>H84</f>
        <v>2.2000000000000002</v>
      </c>
      <c r="I83" s="106"/>
    </row>
    <row r="84" spans="1:248" s="322" customFormat="1" ht="63" customHeight="1" x14ac:dyDescent="0.3">
      <c r="A84" s="87" t="s">
        <v>439</v>
      </c>
      <c r="B84" s="15" t="s">
        <v>241</v>
      </c>
      <c r="C84" s="117" t="s">
        <v>271</v>
      </c>
      <c r="D84" s="117" t="s">
        <v>298</v>
      </c>
      <c r="E84" s="190" t="s">
        <v>347</v>
      </c>
      <c r="F84" s="191" t="s">
        <v>314</v>
      </c>
      <c r="G84" s="117"/>
      <c r="H84" s="321">
        <f>+H85</f>
        <v>2.2000000000000002</v>
      </c>
      <c r="I84" s="118"/>
    </row>
    <row r="85" spans="1:248" s="320" customFormat="1" ht="104.25" customHeight="1" x14ac:dyDescent="0.3">
      <c r="A85" s="69" t="s">
        <v>440</v>
      </c>
      <c r="B85" s="24" t="s">
        <v>241</v>
      </c>
      <c r="C85" s="109" t="s">
        <v>271</v>
      </c>
      <c r="D85" s="109" t="s">
        <v>298</v>
      </c>
      <c r="E85" s="307" t="s">
        <v>348</v>
      </c>
      <c r="F85" s="298" t="s">
        <v>314</v>
      </c>
      <c r="G85" s="109"/>
      <c r="H85" s="323">
        <f>+H86</f>
        <v>2.2000000000000002</v>
      </c>
      <c r="I85" s="106"/>
    </row>
    <row r="86" spans="1:248" s="163" customFormat="1" ht="36" x14ac:dyDescent="0.3">
      <c r="A86" s="113" t="s">
        <v>350</v>
      </c>
      <c r="B86" s="42" t="s">
        <v>241</v>
      </c>
      <c r="C86" s="114" t="s">
        <v>271</v>
      </c>
      <c r="D86" s="114" t="s">
        <v>298</v>
      </c>
      <c r="E86" s="316" t="s">
        <v>348</v>
      </c>
      <c r="F86" s="300" t="s">
        <v>349</v>
      </c>
      <c r="G86" s="45"/>
      <c r="H86" s="182">
        <f>+H87</f>
        <v>2.2000000000000002</v>
      </c>
      <c r="I86" s="112"/>
    </row>
    <row r="87" spans="1:248" s="163" customFormat="1" x14ac:dyDescent="0.3">
      <c r="A87" s="33" t="s">
        <v>250</v>
      </c>
      <c r="B87" s="16" t="s">
        <v>241</v>
      </c>
      <c r="C87" s="110" t="s">
        <v>271</v>
      </c>
      <c r="D87" s="110" t="s">
        <v>298</v>
      </c>
      <c r="E87" s="317" t="s">
        <v>348</v>
      </c>
      <c r="F87" s="318" t="s">
        <v>349</v>
      </c>
      <c r="G87" s="16" t="s">
        <v>251</v>
      </c>
      <c r="H87" s="176">
        <v>2.2000000000000002</v>
      </c>
      <c r="I87" s="112"/>
    </row>
    <row r="88" spans="1:248" s="281" customFormat="1" ht="17.399999999999999" x14ac:dyDescent="0.3">
      <c r="A88" s="324" t="s">
        <v>275</v>
      </c>
      <c r="B88" s="29" t="s">
        <v>241</v>
      </c>
      <c r="C88" s="100" t="s">
        <v>271</v>
      </c>
      <c r="D88" s="100">
        <v>14</v>
      </c>
      <c r="E88" s="101"/>
      <c r="F88" s="102"/>
      <c r="G88" s="100"/>
      <c r="H88" s="164">
        <f>+H89</f>
        <v>1.2</v>
      </c>
      <c r="I88" s="9"/>
    </row>
    <row r="89" spans="1:248" s="281" customFormat="1" ht="52.2" x14ac:dyDescent="0.3">
      <c r="A89" s="325" t="s">
        <v>424</v>
      </c>
      <c r="B89" s="15" t="s">
        <v>241</v>
      </c>
      <c r="C89" s="119" t="s">
        <v>271</v>
      </c>
      <c r="D89" s="119">
        <v>14</v>
      </c>
      <c r="E89" s="190" t="s">
        <v>276</v>
      </c>
      <c r="F89" s="191" t="s">
        <v>314</v>
      </c>
      <c r="G89" s="119"/>
      <c r="H89" s="193">
        <f>+H90</f>
        <v>1.2</v>
      </c>
      <c r="I89" s="9"/>
    </row>
    <row r="90" spans="1:248" s="163" customFormat="1" ht="54" x14ac:dyDescent="0.3">
      <c r="A90" s="326" t="s">
        <v>433</v>
      </c>
      <c r="B90" s="24" t="s">
        <v>241</v>
      </c>
      <c r="C90" s="116" t="s">
        <v>271</v>
      </c>
      <c r="D90" s="116" t="s">
        <v>277</v>
      </c>
      <c r="E90" s="307" t="s">
        <v>344</v>
      </c>
      <c r="F90" s="298" t="s">
        <v>314</v>
      </c>
      <c r="G90" s="116"/>
      <c r="H90" s="171">
        <f>+H91</f>
        <v>1.2</v>
      </c>
      <c r="I90" s="112"/>
    </row>
    <row r="91" spans="1:248" s="163" customFormat="1" ht="32.25" customHeight="1" x14ac:dyDescent="0.3">
      <c r="A91" s="120" t="s">
        <v>346</v>
      </c>
      <c r="B91" s="42" t="s">
        <v>241</v>
      </c>
      <c r="C91" s="104" t="s">
        <v>271</v>
      </c>
      <c r="D91" s="104">
        <v>14</v>
      </c>
      <c r="E91" s="316" t="s">
        <v>344</v>
      </c>
      <c r="F91" s="300" t="s">
        <v>345</v>
      </c>
      <c r="G91" s="45"/>
      <c r="H91" s="182">
        <f>H92</f>
        <v>1.2</v>
      </c>
      <c r="I91" s="112"/>
    </row>
    <row r="92" spans="1:248" s="163" customFormat="1" hidden="1" x14ac:dyDescent="0.3">
      <c r="A92" s="33" t="s">
        <v>250</v>
      </c>
      <c r="B92" s="16" t="s">
        <v>241</v>
      </c>
      <c r="C92" s="103" t="s">
        <v>271</v>
      </c>
      <c r="D92" s="103">
        <v>14</v>
      </c>
      <c r="E92" s="173" t="s">
        <v>344</v>
      </c>
      <c r="F92" s="174" t="s">
        <v>345</v>
      </c>
      <c r="G92" s="16" t="s">
        <v>251</v>
      </c>
      <c r="H92" s="176">
        <v>1.2</v>
      </c>
      <c r="I92" s="112"/>
    </row>
    <row r="93" spans="1:248" s="163" customFormat="1" hidden="1" x14ac:dyDescent="0.3">
      <c r="A93" s="160" t="s">
        <v>278</v>
      </c>
      <c r="B93" s="315" t="s">
        <v>241</v>
      </c>
      <c r="C93" s="161" t="s">
        <v>248</v>
      </c>
      <c r="D93" s="121"/>
      <c r="E93" s="121"/>
      <c r="F93" s="129"/>
      <c r="G93" s="239"/>
      <c r="H93" s="162">
        <f>+H94</f>
        <v>0</v>
      </c>
      <c r="I93" s="112"/>
    </row>
    <row r="94" spans="1:248" s="163" customFormat="1" hidden="1" x14ac:dyDescent="0.3">
      <c r="A94" s="58" t="s">
        <v>279</v>
      </c>
      <c r="B94" s="29" t="s">
        <v>241</v>
      </c>
      <c r="C94" s="29" t="s">
        <v>248</v>
      </c>
      <c r="D94" s="126">
        <v>12</v>
      </c>
      <c r="E94" s="133"/>
      <c r="F94" s="134"/>
      <c r="G94" s="263"/>
      <c r="H94" s="264">
        <f>+H95</f>
        <v>0</v>
      </c>
      <c r="I94" s="112"/>
    </row>
    <row r="95" spans="1:248" s="255" customFormat="1" ht="17.399999999999999" hidden="1" x14ac:dyDescent="0.3">
      <c r="A95" s="14" t="s">
        <v>352</v>
      </c>
      <c r="B95" s="15" t="s">
        <v>241</v>
      </c>
      <c r="C95" s="245" t="s">
        <v>248</v>
      </c>
      <c r="D95" s="246" t="s">
        <v>280</v>
      </c>
      <c r="E95" s="37" t="s">
        <v>351</v>
      </c>
      <c r="F95" s="38" t="s">
        <v>314</v>
      </c>
      <c r="G95" s="247"/>
      <c r="H95" s="248">
        <f>+H96+H99</f>
        <v>0</v>
      </c>
      <c r="I95" s="32"/>
      <c r="J95" s="254"/>
      <c r="K95" s="254"/>
      <c r="L95" s="254"/>
      <c r="M95" s="254"/>
      <c r="N95" s="254"/>
      <c r="O95" s="254"/>
      <c r="P95" s="254"/>
      <c r="Q95" s="254"/>
      <c r="R95" s="254"/>
      <c r="S95" s="254"/>
      <c r="T95" s="254"/>
      <c r="U95" s="254"/>
      <c r="V95" s="254"/>
      <c r="W95" s="254"/>
      <c r="X95" s="254"/>
      <c r="Y95" s="254"/>
      <c r="Z95" s="254"/>
      <c r="AA95" s="254"/>
      <c r="AB95" s="254"/>
      <c r="AC95" s="254"/>
      <c r="AD95" s="254"/>
      <c r="AE95" s="254"/>
      <c r="AF95" s="254"/>
      <c r="AG95" s="254"/>
      <c r="AH95" s="254"/>
      <c r="AI95" s="254"/>
      <c r="AJ95" s="254"/>
      <c r="AK95" s="254"/>
      <c r="AL95" s="254"/>
    </row>
    <row r="96" spans="1:248" s="254" customFormat="1" ht="36" hidden="1" x14ac:dyDescent="0.3">
      <c r="A96" s="130" t="s">
        <v>354</v>
      </c>
      <c r="B96" s="24" t="s">
        <v>241</v>
      </c>
      <c r="C96" s="132" t="s">
        <v>248</v>
      </c>
      <c r="D96" s="251" t="s">
        <v>280</v>
      </c>
      <c r="E96" s="135" t="s">
        <v>353</v>
      </c>
      <c r="F96" s="136" t="s">
        <v>314</v>
      </c>
      <c r="G96" s="327"/>
      <c r="H96" s="328">
        <f>+H97</f>
        <v>0</v>
      </c>
      <c r="I96" s="9"/>
      <c r="J96" s="281"/>
      <c r="K96" s="281"/>
      <c r="L96" s="281"/>
      <c r="M96" s="281"/>
      <c r="N96" s="281"/>
      <c r="O96" s="281"/>
      <c r="P96" s="281"/>
      <c r="Q96" s="281"/>
      <c r="R96" s="281"/>
      <c r="S96" s="281"/>
      <c r="T96" s="281"/>
      <c r="U96" s="281"/>
      <c r="V96" s="281"/>
      <c r="W96" s="281"/>
      <c r="X96" s="281"/>
      <c r="Y96" s="281"/>
      <c r="Z96" s="281"/>
      <c r="AA96" s="281"/>
      <c r="AB96" s="281"/>
      <c r="AC96" s="281"/>
      <c r="AD96" s="281"/>
      <c r="AE96" s="281"/>
      <c r="AF96" s="281"/>
      <c r="AG96" s="281"/>
      <c r="AH96" s="281"/>
      <c r="AI96" s="281"/>
      <c r="AJ96" s="281"/>
      <c r="AK96" s="281"/>
      <c r="AL96" s="281"/>
      <c r="AM96" s="281"/>
      <c r="AN96" s="281"/>
      <c r="AO96" s="281"/>
      <c r="AP96" s="281"/>
      <c r="AQ96" s="281"/>
      <c r="AR96" s="281"/>
      <c r="AS96" s="281"/>
      <c r="AT96" s="281"/>
      <c r="AU96" s="281"/>
      <c r="AV96" s="281"/>
      <c r="AW96" s="281"/>
      <c r="AX96" s="281"/>
      <c r="AY96" s="281"/>
      <c r="AZ96" s="281"/>
      <c r="BA96" s="281"/>
      <c r="BB96" s="281"/>
      <c r="BC96" s="281"/>
      <c r="BD96" s="281"/>
      <c r="BE96" s="281"/>
      <c r="BF96" s="281"/>
      <c r="BG96" s="281"/>
      <c r="BH96" s="281"/>
      <c r="BI96" s="281"/>
      <c r="BJ96" s="281"/>
      <c r="BK96" s="281"/>
      <c r="BL96" s="281"/>
      <c r="BM96" s="281"/>
      <c r="BN96" s="281"/>
      <c r="BO96" s="281"/>
      <c r="BP96" s="281"/>
      <c r="BQ96" s="281"/>
      <c r="BR96" s="281"/>
      <c r="BS96" s="281"/>
      <c r="BT96" s="281"/>
      <c r="BU96" s="281"/>
      <c r="BV96" s="281"/>
      <c r="BW96" s="281"/>
      <c r="BX96" s="281"/>
      <c r="BY96" s="281"/>
      <c r="BZ96" s="281"/>
      <c r="CA96" s="281"/>
      <c r="CB96" s="281"/>
      <c r="CC96" s="281"/>
      <c r="CD96" s="281"/>
      <c r="CE96" s="281"/>
      <c r="CF96" s="281"/>
      <c r="CG96" s="281"/>
      <c r="CH96" s="281"/>
      <c r="CI96" s="281"/>
      <c r="CJ96" s="281"/>
      <c r="CK96" s="281"/>
      <c r="CL96" s="281"/>
      <c r="CM96" s="281"/>
      <c r="CN96" s="281"/>
      <c r="CO96" s="281"/>
      <c r="CP96" s="281"/>
      <c r="CQ96" s="281"/>
      <c r="CR96" s="281"/>
      <c r="CS96" s="281"/>
      <c r="CT96" s="281"/>
      <c r="CU96" s="281"/>
      <c r="CV96" s="281"/>
      <c r="CW96" s="281"/>
      <c r="CX96" s="281"/>
      <c r="CY96" s="281"/>
      <c r="CZ96" s="281"/>
      <c r="DA96" s="281"/>
      <c r="DB96" s="281"/>
      <c r="DC96" s="281"/>
      <c r="DD96" s="281"/>
      <c r="DE96" s="281"/>
      <c r="DF96" s="281"/>
      <c r="DG96" s="281"/>
      <c r="DH96" s="281"/>
      <c r="DI96" s="281"/>
      <c r="DJ96" s="281"/>
      <c r="DK96" s="281"/>
      <c r="DL96" s="281"/>
      <c r="DM96" s="281"/>
      <c r="DN96" s="281"/>
      <c r="DO96" s="281"/>
      <c r="DP96" s="281"/>
      <c r="DQ96" s="281"/>
      <c r="DR96" s="281"/>
      <c r="DS96" s="281"/>
      <c r="DT96" s="281"/>
      <c r="DU96" s="281"/>
      <c r="DV96" s="281"/>
      <c r="DW96" s="281"/>
      <c r="DX96" s="281"/>
      <c r="DY96" s="281"/>
      <c r="DZ96" s="281"/>
      <c r="EA96" s="281"/>
      <c r="EB96" s="281"/>
      <c r="EC96" s="281"/>
      <c r="ED96" s="281"/>
      <c r="EE96" s="281"/>
      <c r="EF96" s="281"/>
      <c r="EG96" s="281"/>
      <c r="EH96" s="281"/>
      <c r="EI96" s="281"/>
      <c r="EJ96" s="281"/>
      <c r="EK96" s="281"/>
      <c r="EL96" s="281"/>
      <c r="EM96" s="281"/>
      <c r="EN96" s="281"/>
      <c r="EO96" s="281"/>
      <c r="EP96" s="281"/>
      <c r="EQ96" s="281"/>
      <c r="ER96" s="281"/>
      <c r="ES96" s="281"/>
      <c r="ET96" s="281"/>
      <c r="EU96" s="281"/>
      <c r="EV96" s="281"/>
      <c r="EW96" s="281"/>
      <c r="EX96" s="281"/>
      <c r="EY96" s="281"/>
      <c r="EZ96" s="281"/>
      <c r="FA96" s="281"/>
      <c r="FB96" s="281"/>
      <c r="FC96" s="281"/>
      <c r="FD96" s="281"/>
      <c r="FE96" s="281"/>
      <c r="FF96" s="281"/>
      <c r="FG96" s="281"/>
      <c r="FH96" s="281"/>
      <c r="FI96" s="281"/>
      <c r="FJ96" s="281"/>
      <c r="FK96" s="281"/>
      <c r="FL96" s="281"/>
      <c r="FM96" s="281"/>
      <c r="FN96" s="281"/>
      <c r="FO96" s="281"/>
      <c r="FP96" s="281"/>
      <c r="FQ96" s="281"/>
      <c r="FR96" s="281"/>
      <c r="FS96" s="281"/>
      <c r="FT96" s="281"/>
      <c r="FU96" s="281"/>
      <c r="FV96" s="281"/>
      <c r="FW96" s="281"/>
      <c r="FX96" s="281"/>
      <c r="FY96" s="281"/>
      <c r="FZ96" s="281"/>
      <c r="GA96" s="281"/>
      <c r="GB96" s="281"/>
      <c r="GC96" s="281"/>
      <c r="GD96" s="281"/>
      <c r="GE96" s="281"/>
      <c r="GF96" s="281"/>
      <c r="GG96" s="281"/>
      <c r="GH96" s="281"/>
      <c r="GI96" s="281"/>
      <c r="GJ96" s="281"/>
      <c r="GK96" s="281"/>
      <c r="GL96" s="281"/>
      <c r="GM96" s="281"/>
      <c r="GN96" s="281"/>
      <c r="GO96" s="281"/>
      <c r="GP96" s="281"/>
      <c r="GQ96" s="281"/>
      <c r="GR96" s="281"/>
      <c r="GS96" s="281"/>
      <c r="GT96" s="281"/>
      <c r="GU96" s="281"/>
      <c r="GV96" s="281"/>
      <c r="GW96" s="281"/>
      <c r="GX96" s="281"/>
      <c r="GY96" s="281"/>
      <c r="GZ96" s="281"/>
      <c r="HA96" s="281"/>
      <c r="HB96" s="281"/>
      <c r="HC96" s="281"/>
      <c r="HD96" s="281"/>
      <c r="HE96" s="281"/>
      <c r="HF96" s="281"/>
      <c r="HG96" s="281"/>
      <c r="HH96" s="281"/>
      <c r="HI96" s="281"/>
      <c r="HJ96" s="281"/>
      <c r="HK96" s="281"/>
      <c r="HL96" s="281"/>
      <c r="HM96" s="281"/>
      <c r="HN96" s="281"/>
      <c r="HO96" s="281"/>
      <c r="HP96" s="281"/>
      <c r="HQ96" s="281"/>
      <c r="HR96" s="281"/>
      <c r="HS96" s="281"/>
      <c r="HT96" s="281"/>
      <c r="HU96" s="281"/>
      <c r="HV96" s="281"/>
      <c r="HW96" s="281"/>
      <c r="HX96" s="281"/>
      <c r="HY96" s="281"/>
      <c r="HZ96" s="281"/>
      <c r="IA96" s="281"/>
      <c r="IB96" s="281"/>
      <c r="IC96" s="281"/>
      <c r="ID96" s="281"/>
      <c r="IE96" s="281"/>
      <c r="IF96" s="281"/>
      <c r="IG96" s="281"/>
      <c r="IH96" s="281"/>
      <c r="II96" s="281"/>
      <c r="IJ96" s="281"/>
      <c r="IK96" s="281"/>
      <c r="IL96" s="281"/>
      <c r="IM96" s="281"/>
      <c r="IN96" s="281"/>
    </row>
    <row r="97" spans="1:249" s="254" customFormat="1" ht="36" hidden="1" x14ac:dyDescent="0.3">
      <c r="A97" s="55" t="s">
        <v>356</v>
      </c>
      <c r="B97" s="42" t="s">
        <v>241</v>
      </c>
      <c r="C97" s="56" t="s">
        <v>248</v>
      </c>
      <c r="D97" s="256" t="s">
        <v>280</v>
      </c>
      <c r="E97" s="46" t="s">
        <v>353</v>
      </c>
      <c r="F97" s="47" t="s">
        <v>355</v>
      </c>
      <c r="G97" s="291"/>
      <c r="H97" s="258">
        <f>+H98</f>
        <v>0</v>
      </c>
      <c r="I97" s="9"/>
      <c r="J97" s="281"/>
      <c r="K97" s="281"/>
      <c r="L97" s="281"/>
      <c r="M97" s="281"/>
      <c r="N97" s="281"/>
      <c r="O97" s="281"/>
      <c r="P97" s="281"/>
      <c r="Q97" s="281"/>
      <c r="R97" s="281"/>
      <c r="S97" s="281"/>
      <c r="T97" s="281"/>
      <c r="U97" s="281"/>
      <c r="V97" s="281"/>
      <c r="W97" s="281"/>
      <c r="X97" s="281"/>
      <c r="Y97" s="281"/>
      <c r="Z97" s="281"/>
      <c r="AA97" s="281"/>
      <c r="AB97" s="281"/>
      <c r="AC97" s="281"/>
      <c r="AD97" s="281"/>
      <c r="AE97" s="281"/>
      <c r="AF97" s="281"/>
      <c r="AG97" s="281"/>
      <c r="AH97" s="281"/>
      <c r="AI97" s="281"/>
      <c r="AJ97" s="281"/>
      <c r="AK97" s="281"/>
      <c r="AL97" s="281"/>
      <c r="AM97" s="281"/>
      <c r="AN97" s="281"/>
      <c r="AO97" s="281"/>
      <c r="AP97" s="281"/>
      <c r="AQ97" s="281"/>
      <c r="AR97" s="281"/>
      <c r="AS97" s="281"/>
      <c r="AT97" s="281"/>
      <c r="AU97" s="281"/>
      <c r="AV97" s="281"/>
      <c r="AW97" s="281"/>
      <c r="AX97" s="281"/>
      <c r="AY97" s="281"/>
      <c r="AZ97" s="281"/>
      <c r="BA97" s="281"/>
      <c r="BB97" s="281"/>
      <c r="BC97" s="281"/>
      <c r="BD97" s="281"/>
      <c r="BE97" s="281"/>
      <c r="BF97" s="281"/>
      <c r="BG97" s="281"/>
      <c r="BH97" s="281"/>
      <c r="BI97" s="281"/>
      <c r="BJ97" s="281"/>
      <c r="BK97" s="281"/>
      <c r="BL97" s="281"/>
      <c r="BM97" s="281"/>
      <c r="BN97" s="281"/>
      <c r="BO97" s="281"/>
      <c r="BP97" s="281"/>
      <c r="BQ97" s="281"/>
      <c r="BR97" s="281"/>
      <c r="BS97" s="281"/>
      <c r="BT97" s="281"/>
      <c r="BU97" s="281"/>
      <c r="BV97" s="281"/>
      <c r="BW97" s="281"/>
      <c r="BX97" s="281"/>
      <c r="BY97" s="281"/>
      <c r="BZ97" s="281"/>
      <c r="CA97" s="281"/>
      <c r="CB97" s="281"/>
      <c r="CC97" s="281"/>
      <c r="CD97" s="281"/>
      <c r="CE97" s="281"/>
      <c r="CF97" s="281"/>
      <c r="CG97" s="281"/>
      <c r="CH97" s="281"/>
      <c r="CI97" s="281"/>
      <c r="CJ97" s="281"/>
      <c r="CK97" s="281"/>
      <c r="CL97" s="281"/>
      <c r="CM97" s="281"/>
      <c r="CN97" s="281"/>
      <c r="CO97" s="281"/>
      <c r="CP97" s="281"/>
      <c r="CQ97" s="281"/>
      <c r="CR97" s="281"/>
      <c r="CS97" s="281"/>
      <c r="CT97" s="281"/>
      <c r="CU97" s="281"/>
      <c r="CV97" s="281"/>
      <c r="CW97" s="281"/>
      <c r="CX97" s="281"/>
      <c r="CY97" s="281"/>
      <c r="CZ97" s="281"/>
      <c r="DA97" s="281"/>
      <c r="DB97" s="281"/>
      <c r="DC97" s="281"/>
      <c r="DD97" s="281"/>
      <c r="DE97" s="281"/>
      <c r="DF97" s="281"/>
      <c r="DG97" s="281"/>
      <c r="DH97" s="281"/>
      <c r="DI97" s="281"/>
      <c r="DJ97" s="281"/>
      <c r="DK97" s="281"/>
      <c r="DL97" s="281"/>
      <c r="DM97" s="281"/>
      <c r="DN97" s="281"/>
      <c r="DO97" s="281"/>
      <c r="DP97" s="281"/>
      <c r="DQ97" s="281"/>
      <c r="DR97" s="281"/>
      <c r="DS97" s="281"/>
      <c r="DT97" s="281"/>
      <c r="DU97" s="281"/>
      <c r="DV97" s="281"/>
      <c r="DW97" s="281"/>
      <c r="DX97" s="281"/>
      <c r="DY97" s="281"/>
      <c r="DZ97" s="281"/>
      <c r="EA97" s="281"/>
      <c r="EB97" s="281"/>
      <c r="EC97" s="281"/>
      <c r="ED97" s="281"/>
      <c r="EE97" s="281"/>
      <c r="EF97" s="281"/>
      <c r="EG97" s="281"/>
      <c r="EH97" s="281"/>
      <c r="EI97" s="281"/>
      <c r="EJ97" s="281"/>
      <c r="EK97" s="281"/>
      <c r="EL97" s="281"/>
      <c r="EM97" s="281"/>
      <c r="EN97" s="281"/>
      <c r="EO97" s="281"/>
      <c r="EP97" s="281"/>
      <c r="EQ97" s="281"/>
      <c r="ER97" s="281"/>
      <c r="ES97" s="281"/>
      <c r="ET97" s="281"/>
      <c r="EU97" s="281"/>
      <c r="EV97" s="281"/>
      <c r="EW97" s="281"/>
      <c r="EX97" s="281"/>
      <c r="EY97" s="281"/>
      <c r="EZ97" s="281"/>
      <c r="FA97" s="281"/>
      <c r="FB97" s="281"/>
      <c r="FC97" s="281"/>
      <c r="FD97" s="281"/>
      <c r="FE97" s="281"/>
      <c r="FF97" s="281"/>
      <c r="FG97" s="281"/>
      <c r="FH97" s="281"/>
      <c r="FI97" s="281"/>
      <c r="FJ97" s="281"/>
      <c r="FK97" s="281"/>
      <c r="FL97" s="281"/>
      <c r="FM97" s="281"/>
      <c r="FN97" s="281"/>
      <c r="FO97" s="281"/>
      <c r="FP97" s="281"/>
      <c r="FQ97" s="281"/>
      <c r="FR97" s="281"/>
      <c r="FS97" s="281"/>
      <c r="FT97" s="281"/>
      <c r="FU97" s="281"/>
      <c r="FV97" s="281"/>
      <c r="FW97" s="281"/>
      <c r="FX97" s="281"/>
      <c r="FY97" s="281"/>
      <c r="FZ97" s="281"/>
      <c r="GA97" s="281"/>
      <c r="GB97" s="281"/>
      <c r="GC97" s="281"/>
      <c r="GD97" s="281"/>
      <c r="GE97" s="281"/>
      <c r="GF97" s="281"/>
      <c r="GG97" s="281"/>
      <c r="GH97" s="281"/>
      <c r="GI97" s="281"/>
      <c r="GJ97" s="281"/>
      <c r="GK97" s="281"/>
      <c r="GL97" s="281"/>
      <c r="GM97" s="281"/>
      <c r="GN97" s="281"/>
      <c r="GO97" s="281"/>
      <c r="GP97" s="281"/>
      <c r="GQ97" s="281"/>
      <c r="GR97" s="281"/>
      <c r="GS97" s="281"/>
      <c r="GT97" s="281"/>
      <c r="GU97" s="281"/>
      <c r="GV97" s="281"/>
      <c r="GW97" s="281"/>
      <c r="GX97" s="281"/>
      <c r="GY97" s="281"/>
      <c r="GZ97" s="281"/>
      <c r="HA97" s="281"/>
      <c r="HB97" s="281"/>
      <c r="HC97" s="281"/>
      <c r="HD97" s="281"/>
      <c r="HE97" s="281"/>
      <c r="HF97" s="281"/>
      <c r="HG97" s="281"/>
      <c r="HH97" s="281"/>
      <c r="HI97" s="281"/>
      <c r="HJ97" s="281"/>
      <c r="HK97" s="281"/>
      <c r="HL97" s="281"/>
      <c r="HM97" s="281"/>
      <c r="HN97" s="281"/>
      <c r="HO97" s="281"/>
      <c r="HP97" s="281"/>
      <c r="HQ97" s="281"/>
      <c r="HR97" s="281"/>
      <c r="HS97" s="281"/>
      <c r="HT97" s="281"/>
      <c r="HU97" s="281"/>
      <c r="HV97" s="281"/>
      <c r="HW97" s="281"/>
      <c r="HX97" s="281"/>
      <c r="HY97" s="281"/>
      <c r="HZ97" s="281"/>
      <c r="IA97" s="281"/>
      <c r="IB97" s="281"/>
      <c r="IC97" s="281"/>
      <c r="ID97" s="281"/>
      <c r="IE97" s="281"/>
      <c r="IF97" s="281"/>
      <c r="IG97" s="281"/>
      <c r="IH97" s="281"/>
      <c r="II97" s="281"/>
      <c r="IJ97" s="281"/>
      <c r="IK97" s="281"/>
      <c r="IL97" s="281"/>
      <c r="IM97" s="281"/>
      <c r="IN97" s="281"/>
    </row>
    <row r="98" spans="1:249" s="254" customFormat="1" hidden="1" x14ac:dyDescent="0.3">
      <c r="A98" s="33" t="s">
        <v>250</v>
      </c>
      <c r="B98" s="16" t="s">
        <v>241</v>
      </c>
      <c r="C98" s="329" t="s">
        <v>248</v>
      </c>
      <c r="D98" s="330" t="s">
        <v>280</v>
      </c>
      <c r="E98" s="39" t="s">
        <v>353</v>
      </c>
      <c r="F98" s="40" t="s">
        <v>355</v>
      </c>
      <c r="G98" s="331" t="s">
        <v>251</v>
      </c>
      <c r="H98" s="332"/>
      <c r="I98" s="9"/>
      <c r="J98" s="281"/>
      <c r="K98" s="281"/>
      <c r="L98" s="281"/>
      <c r="M98" s="281"/>
      <c r="N98" s="281"/>
      <c r="O98" s="281"/>
      <c r="P98" s="281"/>
      <c r="Q98" s="281"/>
      <c r="R98" s="281"/>
      <c r="S98" s="281"/>
      <c r="T98" s="281"/>
      <c r="U98" s="281"/>
      <c r="V98" s="281"/>
      <c r="W98" s="281"/>
      <c r="X98" s="281"/>
      <c r="Y98" s="281"/>
      <c r="Z98" s="281"/>
      <c r="AA98" s="281"/>
      <c r="AB98" s="281"/>
      <c r="AC98" s="281"/>
      <c r="AD98" s="281"/>
      <c r="AE98" s="281"/>
      <c r="AF98" s="281"/>
      <c r="AG98" s="281"/>
      <c r="AH98" s="281"/>
      <c r="AI98" s="281"/>
      <c r="AJ98" s="281"/>
      <c r="AK98" s="281"/>
      <c r="AL98" s="281"/>
      <c r="AM98" s="281"/>
      <c r="AN98" s="281"/>
      <c r="AO98" s="281"/>
      <c r="AP98" s="281"/>
      <c r="AQ98" s="281"/>
      <c r="AR98" s="281"/>
      <c r="AS98" s="281"/>
      <c r="AT98" s="281"/>
      <c r="AU98" s="281"/>
      <c r="AV98" s="281"/>
      <c r="AW98" s="281"/>
      <c r="AX98" s="281"/>
      <c r="AY98" s="281"/>
      <c r="AZ98" s="281"/>
      <c r="BA98" s="281"/>
      <c r="BB98" s="281"/>
      <c r="BC98" s="281"/>
      <c r="BD98" s="281"/>
      <c r="BE98" s="281"/>
      <c r="BF98" s="281"/>
      <c r="BG98" s="281"/>
      <c r="BH98" s="281"/>
      <c r="BI98" s="281"/>
      <c r="BJ98" s="281"/>
      <c r="BK98" s="281"/>
      <c r="BL98" s="281"/>
      <c r="BM98" s="281"/>
      <c r="BN98" s="281"/>
      <c r="BO98" s="281"/>
      <c r="BP98" s="281"/>
      <c r="BQ98" s="281"/>
      <c r="BR98" s="281"/>
      <c r="BS98" s="281"/>
      <c r="BT98" s="281"/>
      <c r="BU98" s="281"/>
      <c r="BV98" s="281"/>
      <c r="BW98" s="281"/>
      <c r="BX98" s="281"/>
      <c r="BY98" s="281"/>
      <c r="BZ98" s="281"/>
      <c r="CA98" s="281"/>
      <c r="CB98" s="281"/>
      <c r="CC98" s="281"/>
      <c r="CD98" s="281"/>
      <c r="CE98" s="281"/>
      <c r="CF98" s="281"/>
      <c r="CG98" s="281"/>
      <c r="CH98" s="281"/>
      <c r="CI98" s="281"/>
      <c r="CJ98" s="281"/>
      <c r="CK98" s="281"/>
      <c r="CL98" s="281"/>
      <c r="CM98" s="281"/>
      <c r="CN98" s="281"/>
      <c r="CO98" s="281"/>
      <c r="CP98" s="281"/>
      <c r="CQ98" s="281"/>
      <c r="CR98" s="281"/>
      <c r="CS98" s="281"/>
      <c r="CT98" s="281"/>
      <c r="CU98" s="281"/>
      <c r="CV98" s="281"/>
      <c r="CW98" s="281"/>
      <c r="CX98" s="281"/>
      <c r="CY98" s="281"/>
      <c r="CZ98" s="281"/>
      <c r="DA98" s="281"/>
      <c r="DB98" s="281"/>
      <c r="DC98" s="281"/>
      <c r="DD98" s="281"/>
      <c r="DE98" s="281"/>
      <c r="DF98" s="281"/>
      <c r="DG98" s="281"/>
      <c r="DH98" s="281"/>
      <c r="DI98" s="281"/>
      <c r="DJ98" s="281"/>
      <c r="DK98" s="281"/>
      <c r="DL98" s="281"/>
      <c r="DM98" s="281"/>
      <c r="DN98" s="281"/>
      <c r="DO98" s="281"/>
      <c r="DP98" s="281"/>
      <c r="DQ98" s="281"/>
      <c r="DR98" s="281"/>
      <c r="DS98" s="281"/>
      <c r="DT98" s="281"/>
      <c r="DU98" s="281"/>
      <c r="DV98" s="281"/>
      <c r="DW98" s="281"/>
      <c r="DX98" s="281"/>
      <c r="DY98" s="281"/>
      <c r="DZ98" s="281"/>
      <c r="EA98" s="281"/>
      <c r="EB98" s="281"/>
      <c r="EC98" s="281"/>
      <c r="ED98" s="281"/>
      <c r="EE98" s="281"/>
      <c r="EF98" s="281"/>
      <c r="EG98" s="281"/>
      <c r="EH98" s="281"/>
      <c r="EI98" s="281"/>
      <c r="EJ98" s="281"/>
      <c r="EK98" s="281"/>
      <c r="EL98" s="281"/>
      <c r="EM98" s="281"/>
      <c r="EN98" s="281"/>
      <c r="EO98" s="281"/>
      <c r="EP98" s="281"/>
      <c r="EQ98" s="281"/>
      <c r="ER98" s="281"/>
      <c r="ES98" s="281"/>
      <c r="ET98" s="281"/>
      <c r="EU98" s="281"/>
      <c r="EV98" s="281"/>
      <c r="EW98" s="281"/>
      <c r="EX98" s="281"/>
      <c r="EY98" s="281"/>
      <c r="EZ98" s="281"/>
      <c r="FA98" s="281"/>
      <c r="FB98" s="281"/>
      <c r="FC98" s="281"/>
      <c r="FD98" s="281"/>
      <c r="FE98" s="281"/>
      <c r="FF98" s="281"/>
      <c r="FG98" s="281"/>
      <c r="FH98" s="281"/>
      <c r="FI98" s="281"/>
      <c r="FJ98" s="281"/>
      <c r="FK98" s="281"/>
      <c r="FL98" s="281"/>
      <c r="FM98" s="281"/>
      <c r="FN98" s="281"/>
      <c r="FO98" s="281"/>
      <c r="FP98" s="281"/>
      <c r="FQ98" s="281"/>
      <c r="FR98" s="281"/>
      <c r="FS98" s="281"/>
      <c r="FT98" s="281"/>
      <c r="FU98" s="281"/>
      <c r="FV98" s="281"/>
      <c r="FW98" s="281"/>
      <c r="FX98" s="281"/>
      <c r="FY98" s="281"/>
      <c r="FZ98" s="281"/>
      <c r="GA98" s="281"/>
      <c r="GB98" s="281"/>
      <c r="GC98" s="281"/>
      <c r="GD98" s="281"/>
      <c r="GE98" s="281"/>
      <c r="GF98" s="281"/>
      <c r="GG98" s="281"/>
      <c r="GH98" s="281"/>
      <c r="GI98" s="281"/>
      <c r="GJ98" s="281"/>
      <c r="GK98" s="281"/>
      <c r="GL98" s="281"/>
      <c r="GM98" s="281"/>
      <c r="GN98" s="281"/>
      <c r="GO98" s="281"/>
      <c r="GP98" s="281"/>
      <c r="GQ98" s="281"/>
      <c r="GR98" s="281"/>
      <c r="GS98" s="281"/>
      <c r="GT98" s="281"/>
      <c r="GU98" s="281"/>
      <c r="GV98" s="281"/>
      <c r="GW98" s="281"/>
      <c r="GX98" s="281"/>
      <c r="GY98" s="281"/>
      <c r="GZ98" s="281"/>
      <c r="HA98" s="281"/>
      <c r="HB98" s="281"/>
      <c r="HC98" s="281"/>
      <c r="HD98" s="281"/>
      <c r="HE98" s="281"/>
      <c r="HF98" s="281"/>
      <c r="HG98" s="281"/>
      <c r="HH98" s="281"/>
      <c r="HI98" s="281"/>
      <c r="HJ98" s="281"/>
      <c r="HK98" s="281"/>
      <c r="HL98" s="281"/>
      <c r="HM98" s="281"/>
      <c r="HN98" s="281"/>
      <c r="HO98" s="281"/>
      <c r="HP98" s="281"/>
      <c r="HQ98" s="281"/>
      <c r="HR98" s="281"/>
      <c r="HS98" s="281"/>
      <c r="HT98" s="281"/>
      <c r="HU98" s="281"/>
      <c r="HV98" s="281"/>
      <c r="HW98" s="281"/>
      <c r="HX98" s="281"/>
      <c r="HY98" s="281"/>
      <c r="HZ98" s="281"/>
      <c r="IA98" s="281"/>
      <c r="IB98" s="281"/>
      <c r="IC98" s="281"/>
      <c r="ID98" s="281"/>
      <c r="IE98" s="281"/>
      <c r="IF98" s="281"/>
      <c r="IG98" s="281"/>
      <c r="IH98" s="281"/>
      <c r="II98" s="281"/>
      <c r="IJ98" s="281"/>
      <c r="IK98" s="281"/>
      <c r="IL98" s="281"/>
      <c r="IM98" s="281"/>
      <c r="IN98" s="281"/>
    </row>
    <row r="99" spans="1:249" s="254" customFormat="1" ht="36" hidden="1" x14ac:dyDescent="0.3">
      <c r="A99" s="130" t="s">
        <v>358</v>
      </c>
      <c r="B99" s="24" t="s">
        <v>241</v>
      </c>
      <c r="C99" s="132" t="s">
        <v>248</v>
      </c>
      <c r="D99" s="251" t="s">
        <v>280</v>
      </c>
      <c r="E99" s="135" t="s">
        <v>357</v>
      </c>
      <c r="F99" s="136" t="s">
        <v>314</v>
      </c>
      <c r="G99" s="327"/>
      <c r="H99" s="328">
        <f>+H100+H102</f>
        <v>0</v>
      </c>
      <c r="I99" s="9"/>
      <c r="J99" s="281"/>
      <c r="K99" s="281"/>
      <c r="L99" s="281"/>
      <c r="M99" s="281"/>
      <c r="N99" s="281"/>
      <c r="O99" s="281"/>
      <c r="P99" s="281"/>
      <c r="Q99" s="281"/>
      <c r="R99" s="281"/>
      <c r="S99" s="281"/>
      <c r="T99" s="281"/>
      <c r="U99" s="281"/>
      <c r="V99" s="281"/>
      <c r="W99" s="281"/>
      <c r="X99" s="281"/>
      <c r="Y99" s="281"/>
      <c r="Z99" s="281"/>
      <c r="AA99" s="281"/>
      <c r="AB99" s="281"/>
      <c r="AC99" s="281"/>
      <c r="AD99" s="281"/>
      <c r="AE99" s="281"/>
      <c r="AF99" s="281"/>
      <c r="AG99" s="281"/>
      <c r="AH99" s="281"/>
      <c r="AI99" s="281"/>
      <c r="AJ99" s="281"/>
      <c r="AK99" s="281"/>
      <c r="AL99" s="281"/>
      <c r="AM99" s="281"/>
      <c r="AN99" s="281"/>
      <c r="AO99" s="281"/>
      <c r="AP99" s="281"/>
      <c r="AQ99" s="281"/>
      <c r="AR99" s="281"/>
      <c r="AS99" s="281"/>
      <c r="AT99" s="281"/>
      <c r="AU99" s="281"/>
      <c r="AV99" s="281"/>
      <c r="AW99" s="281"/>
      <c r="AX99" s="281"/>
      <c r="AY99" s="281"/>
      <c r="AZ99" s="281"/>
      <c r="BA99" s="281"/>
      <c r="BB99" s="281"/>
      <c r="BC99" s="281"/>
      <c r="BD99" s="281"/>
      <c r="BE99" s="281"/>
      <c r="BF99" s="281"/>
      <c r="BG99" s="281"/>
      <c r="BH99" s="281"/>
      <c r="BI99" s="281"/>
      <c r="BJ99" s="281"/>
      <c r="BK99" s="281"/>
      <c r="BL99" s="281"/>
      <c r="BM99" s="281"/>
      <c r="BN99" s="281"/>
      <c r="BO99" s="281"/>
      <c r="BP99" s="281"/>
      <c r="BQ99" s="281"/>
      <c r="BR99" s="281"/>
      <c r="BS99" s="281"/>
      <c r="BT99" s="281"/>
      <c r="BU99" s="281"/>
      <c r="BV99" s="281"/>
      <c r="BW99" s="281"/>
      <c r="BX99" s="281"/>
      <c r="BY99" s="281"/>
      <c r="BZ99" s="281"/>
      <c r="CA99" s="281"/>
      <c r="CB99" s="281"/>
      <c r="CC99" s="281"/>
      <c r="CD99" s="281"/>
      <c r="CE99" s="281"/>
      <c r="CF99" s="281"/>
      <c r="CG99" s="281"/>
      <c r="CH99" s="281"/>
      <c r="CI99" s="281"/>
      <c r="CJ99" s="281"/>
      <c r="CK99" s="281"/>
      <c r="CL99" s="281"/>
      <c r="CM99" s="281"/>
      <c r="CN99" s="281"/>
      <c r="CO99" s="281"/>
      <c r="CP99" s="281"/>
      <c r="CQ99" s="281"/>
      <c r="CR99" s="281"/>
      <c r="CS99" s="281"/>
      <c r="CT99" s="281"/>
      <c r="CU99" s="281"/>
      <c r="CV99" s="281"/>
      <c r="CW99" s="281"/>
      <c r="CX99" s="281"/>
      <c r="CY99" s="281"/>
      <c r="CZ99" s="281"/>
      <c r="DA99" s="281"/>
      <c r="DB99" s="281"/>
      <c r="DC99" s="281"/>
      <c r="DD99" s="281"/>
      <c r="DE99" s="281"/>
      <c r="DF99" s="281"/>
      <c r="DG99" s="281"/>
      <c r="DH99" s="281"/>
      <c r="DI99" s="281"/>
      <c r="DJ99" s="281"/>
      <c r="DK99" s="281"/>
      <c r="DL99" s="281"/>
      <c r="DM99" s="281"/>
      <c r="DN99" s="281"/>
      <c r="DO99" s="281"/>
      <c r="DP99" s="281"/>
      <c r="DQ99" s="281"/>
      <c r="DR99" s="281"/>
      <c r="DS99" s="281"/>
      <c r="DT99" s="281"/>
      <c r="DU99" s="281"/>
      <c r="DV99" s="281"/>
      <c r="DW99" s="281"/>
      <c r="DX99" s="281"/>
      <c r="DY99" s="281"/>
      <c r="DZ99" s="281"/>
      <c r="EA99" s="281"/>
      <c r="EB99" s="281"/>
      <c r="EC99" s="281"/>
      <c r="ED99" s="281"/>
      <c r="EE99" s="281"/>
      <c r="EF99" s="281"/>
      <c r="EG99" s="281"/>
      <c r="EH99" s="281"/>
      <c r="EI99" s="281"/>
      <c r="EJ99" s="281"/>
      <c r="EK99" s="281"/>
      <c r="EL99" s="281"/>
      <c r="EM99" s="281"/>
      <c r="EN99" s="281"/>
      <c r="EO99" s="281"/>
      <c r="EP99" s="281"/>
      <c r="EQ99" s="281"/>
      <c r="ER99" s="281"/>
      <c r="ES99" s="281"/>
      <c r="ET99" s="281"/>
      <c r="EU99" s="281"/>
      <c r="EV99" s="281"/>
      <c r="EW99" s="281"/>
      <c r="EX99" s="281"/>
      <c r="EY99" s="281"/>
      <c r="EZ99" s="281"/>
      <c r="FA99" s="281"/>
      <c r="FB99" s="281"/>
      <c r="FC99" s="281"/>
      <c r="FD99" s="281"/>
      <c r="FE99" s="281"/>
      <c r="FF99" s="281"/>
      <c r="FG99" s="281"/>
      <c r="FH99" s="281"/>
      <c r="FI99" s="281"/>
      <c r="FJ99" s="281"/>
      <c r="FK99" s="281"/>
      <c r="FL99" s="281"/>
      <c r="FM99" s="281"/>
      <c r="FN99" s="281"/>
      <c r="FO99" s="281"/>
      <c r="FP99" s="281"/>
      <c r="FQ99" s="281"/>
      <c r="FR99" s="281"/>
      <c r="FS99" s="281"/>
      <c r="FT99" s="281"/>
      <c r="FU99" s="281"/>
      <c r="FV99" s="281"/>
      <c r="FW99" s="281"/>
      <c r="FX99" s="281"/>
      <c r="FY99" s="281"/>
      <c r="FZ99" s="281"/>
      <c r="GA99" s="281"/>
      <c r="GB99" s="281"/>
      <c r="GC99" s="281"/>
      <c r="GD99" s="281"/>
      <c r="GE99" s="281"/>
      <c r="GF99" s="281"/>
      <c r="GG99" s="281"/>
      <c r="GH99" s="281"/>
      <c r="GI99" s="281"/>
      <c r="GJ99" s="281"/>
      <c r="GK99" s="281"/>
      <c r="GL99" s="281"/>
      <c r="GM99" s="281"/>
      <c r="GN99" s="281"/>
      <c r="GO99" s="281"/>
      <c r="GP99" s="281"/>
      <c r="GQ99" s="281"/>
      <c r="GR99" s="281"/>
      <c r="GS99" s="281"/>
      <c r="GT99" s="281"/>
      <c r="GU99" s="281"/>
      <c r="GV99" s="281"/>
      <c r="GW99" s="281"/>
      <c r="GX99" s="281"/>
      <c r="GY99" s="281"/>
      <c r="GZ99" s="281"/>
      <c r="HA99" s="281"/>
      <c r="HB99" s="281"/>
      <c r="HC99" s="281"/>
      <c r="HD99" s="281"/>
      <c r="HE99" s="281"/>
      <c r="HF99" s="281"/>
      <c r="HG99" s="281"/>
      <c r="HH99" s="281"/>
      <c r="HI99" s="281"/>
      <c r="HJ99" s="281"/>
      <c r="HK99" s="281"/>
      <c r="HL99" s="281"/>
      <c r="HM99" s="281"/>
      <c r="HN99" s="281"/>
      <c r="HO99" s="281"/>
      <c r="HP99" s="281"/>
      <c r="HQ99" s="281"/>
      <c r="HR99" s="281"/>
      <c r="HS99" s="281"/>
      <c r="HT99" s="281"/>
      <c r="HU99" s="281"/>
      <c r="HV99" s="281"/>
      <c r="HW99" s="281"/>
      <c r="HX99" s="281"/>
      <c r="HY99" s="281"/>
      <c r="HZ99" s="281"/>
      <c r="IA99" s="281"/>
      <c r="IB99" s="281"/>
      <c r="IC99" s="281"/>
      <c r="ID99" s="281"/>
      <c r="IE99" s="281"/>
      <c r="IF99" s="281"/>
      <c r="IG99" s="281"/>
      <c r="IH99" s="281"/>
      <c r="II99" s="281"/>
      <c r="IJ99" s="281"/>
      <c r="IK99" s="281"/>
      <c r="IL99" s="281"/>
      <c r="IM99" s="281"/>
      <c r="IN99" s="281"/>
    </row>
    <row r="100" spans="1:249" s="334" customFormat="1" hidden="1" x14ac:dyDescent="0.3">
      <c r="A100" s="55" t="s">
        <v>281</v>
      </c>
      <c r="B100" s="42" t="s">
        <v>241</v>
      </c>
      <c r="C100" s="56" t="s">
        <v>248</v>
      </c>
      <c r="D100" s="256" t="s">
        <v>280</v>
      </c>
      <c r="E100" s="46" t="s">
        <v>357</v>
      </c>
      <c r="F100" s="47" t="s">
        <v>359</v>
      </c>
      <c r="G100" s="291"/>
      <c r="H100" s="258">
        <f>+H101</f>
        <v>0</v>
      </c>
      <c r="I100" s="9"/>
      <c r="J100" s="281"/>
      <c r="K100" s="281"/>
      <c r="L100" s="281"/>
      <c r="M100" s="281"/>
      <c r="N100" s="281"/>
      <c r="O100" s="281"/>
      <c r="P100" s="281"/>
      <c r="Q100" s="281"/>
      <c r="R100" s="281"/>
      <c r="S100" s="281"/>
      <c r="T100" s="281"/>
      <c r="U100" s="281"/>
      <c r="V100" s="281"/>
      <c r="W100" s="281"/>
      <c r="X100" s="281"/>
      <c r="Y100" s="281"/>
      <c r="Z100" s="281"/>
      <c r="AA100" s="281"/>
      <c r="AB100" s="281"/>
      <c r="AC100" s="281"/>
      <c r="AD100" s="281"/>
      <c r="AE100" s="281"/>
      <c r="AF100" s="281"/>
      <c r="AG100" s="281"/>
      <c r="AH100" s="281"/>
      <c r="AI100" s="281"/>
      <c r="AJ100" s="281"/>
      <c r="AK100" s="281"/>
      <c r="AL100" s="281"/>
      <c r="AM100" s="333"/>
      <c r="AN100" s="333"/>
      <c r="AO100" s="333"/>
      <c r="AP100" s="333"/>
      <c r="AQ100" s="333"/>
      <c r="AR100" s="333"/>
      <c r="AS100" s="333"/>
      <c r="AT100" s="333"/>
      <c r="AU100" s="333"/>
      <c r="AV100" s="333"/>
      <c r="AW100" s="333"/>
      <c r="AX100" s="333"/>
      <c r="AY100" s="333"/>
      <c r="AZ100" s="333"/>
      <c r="BA100" s="333"/>
      <c r="BB100" s="333"/>
      <c r="BC100" s="333"/>
      <c r="BD100" s="333"/>
      <c r="BE100" s="333"/>
      <c r="BF100" s="333"/>
      <c r="BG100" s="333"/>
      <c r="BH100" s="333"/>
      <c r="BI100" s="333"/>
      <c r="BJ100" s="333"/>
      <c r="BK100" s="333"/>
      <c r="BL100" s="333"/>
      <c r="BM100" s="333"/>
      <c r="BN100" s="333"/>
      <c r="BO100" s="333"/>
      <c r="BP100" s="333"/>
      <c r="BQ100" s="333"/>
      <c r="BR100" s="333"/>
      <c r="BS100" s="333"/>
      <c r="BT100" s="333"/>
      <c r="BU100" s="333"/>
      <c r="BV100" s="333"/>
      <c r="BW100" s="333"/>
      <c r="BX100" s="333"/>
      <c r="BY100" s="333"/>
      <c r="BZ100" s="333"/>
      <c r="CA100" s="333"/>
      <c r="CB100" s="333"/>
      <c r="CC100" s="333"/>
      <c r="CD100" s="333"/>
      <c r="CE100" s="333"/>
      <c r="CF100" s="333"/>
      <c r="CG100" s="333"/>
      <c r="CH100" s="333"/>
      <c r="CI100" s="333"/>
      <c r="CJ100" s="333"/>
      <c r="CK100" s="333"/>
      <c r="CL100" s="333"/>
      <c r="CM100" s="333"/>
      <c r="CN100" s="333"/>
      <c r="CO100" s="333"/>
      <c r="CP100" s="333"/>
      <c r="CQ100" s="333"/>
      <c r="CR100" s="333"/>
      <c r="CS100" s="333"/>
      <c r="CT100" s="333"/>
      <c r="CU100" s="333"/>
      <c r="CV100" s="333"/>
      <c r="CW100" s="333"/>
      <c r="CX100" s="333"/>
      <c r="CY100" s="333"/>
      <c r="CZ100" s="333"/>
      <c r="DA100" s="333"/>
      <c r="DB100" s="333"/>
      <c r="DC100" s="333"/>
      <c r="DD100" s="333"/>
      <c r="DE100" s="333"/>
      <c r="DF100" s="333"/>
      <c r="DG100" s="333"/>
      <c r="DH100" s="333"/>
      <c r="DI100" s="333"/>
      <c r="DJ100" s="333"/>
      <c r="DK100" s="333"/>
      <c r="DL100" s="333"/>
      <c r="DM100" s="333"/>
      <c r="DN100" s="333"/>
      <c r="DO100" s="333"/>
      <c r="DP100" s="333"/>
      <c r="DQ100" s="333"/>
      <c r="DR100" s="333"/>
      <c r="DS100" s="333"/>
      <c r="DT100" s="333"/>
      <c r="DU100" s="333"/>
      <c r="DV100" s="333"/>
      <c r="DW100" s="333"/>
      <c r="DX100" s="333"/>
      <c r="DY100" s="333"/>
      <c r="DZ100" s="333"/>
      <c r="EA100" s="333"/>
      <c r="EB100" s="333"/>
      <c r="EC100" s="333"/>
      <c r="ED100" s="333"/>
      <c r="EE100" s="333"/>
      <c r="EF100" s="333"/>
      <c r="EG100" s="333"/>
      <c r="EH100" s="333"/>
      <c r="EI100" s="333"/>
      <c r="EJ100" s="333"/>
      <c r="EK100" s="333"/>
      <c r="EL100" s="333"/>
      <c r="EM100" s="333"/>
      <c r="EN100" s="333"/>
      <c r="EO100" s="333"/>
      <c r="EP100" s="333"/>
      <c r="EQ100" s="333"/>
      <c r="ER100" s="333"/>
      <c r="ES100" s="333"/>
      <c r="ET100" s="333"/>
      <c r="EU100" s="333"/>
      <c r="EV100" s="333"/>
      <c r="EW100" s="333"/>
      <c r="EX100" s="333"/>
      <c r="EY100" s="333"/>
      <c r="EZ100" s="333"/>
      <c r="FA100" s="333"/>
      <c r="FB100" s="333"/>
      <c r="FC100" s="333"/>
      <c r="FD100" s="333"/>
      <c r="FE100" s="333"/>
      <c r="FF100" s="333"/>
      <c r="FG100" s="333"/>
      <c r="FH100" s="333"/>
      <c r="FI100" s="333"/>
      <c r="FJ100" s="333"/>
      <c r="FK100" s="333"/>
      <c r="FL100" s="333"/>
      <c r="FM100" s="333"/>
      <c r="FN100" s="333"/>
      <c r="FO100" s="333"/>
      <c r="FP100" s="333"/>
      <c r="FQ100" s="333"/>
      <c r="FR100" s="333"/>
      <c r="FS100" s="333"/>
      <c r="FT100" s="333"/>
      <c r="FU100" s="333"/>
      <c r="FV100" s="333"/>
      <c r="FW100" s="333"/>
      <c r="FX100" s="333"/>
      <c r="FY100" s="333"/>
      <c r="FZ100" s="333"/>
      <c r="GA100" s="333"/>
      <c r="GB100" s="333"/>
      <c r="GC100" s="333"/>
      <c r="GD100" s="333"/>
      <c r="GE100" s="333"/>
      <c r="GF100" s="333"/>
      <c r="GG100" s="333"/>
      <c r="GH100" s="333"/>
      <c r="GI100" s="333"/>
      <c r="GJ100" s="333"/>
      <c r="GK100" s="333"/>
      <c r="GL100" s="333"/>
      <c r="GM100" s="333"/>
      <c r="GN100" s="333"/>
      <c r="GO100" s="333"/>
      <c r="GP100" s="333"/>
      <c r="GQ100" s="333"/>
      <c r="GR100" s="333"/>
      <c r="GS100" s="333"/>
      <c r="GT100" s="333"/>
      <c r="GU100" s="333"/>
      <c r="GV100" s="333"/>
      <c r="GW100" s="333"/>
      <c r="GX100" s="333"/>
      <c r="GY100" s="333"/>
      <c r="GZ100" s="333"/>
      <c r="HA100" s="333"/>
      <c r="HB100" s="333"/>
      <c r="HC100" s="333"/>
      <c r="HD100" s="333"/>
      <c r="HE100" s="333"/>
      <c r="HF100" s="333"/>
      <c r="HG100" s="333"/>
      <c r="HH100" s="333"/>
      <c r="HI100" s="333"/>
      <c r="HJ100" s="333"/>
      <c r="HK100" s="333"/>
      <c r="HL100" s="333"/>
      <c r="HM100" s="333"/>
      <c r="HN100" s="333"/>
      <c r="HO100" s="333"/>
      <c r="HP100" s="333"/>
      <c r="HQ100" s="333"/>
      <c r="HR100" s="333"/>
      <c r="HS100" s="333"/>
      <c r="HT100" s="333"/>
      <c r="HU100" s="333"/>
      <c r="HV100" s="333"/>
      <c r="HW100" s="333"/>
      <c r="HX100" s="333"/>
      <c r="HY100" s="333"/>
      <c r="HZ100" s="333"/>
      <c r="IA100" s="333"/>
      <c r="IB100" s="333"/>
      <c r="IC100" s="333"/>
      <c r="ID100" s="333"/>
      <c r="IE100" s="333"/>
      <c r="IF100" s="333"/>
      <c r="IG100" s="333"/>
      <c r="IH100" s="333"/>
      <c r="II100" s="333"/>
      <c r="IJ100" s="333"/>
      <c r="IK100" s="333"/>
      <c r="IL100" s="333"/>
      <c r="IM100" s="333"/>
      <c r="IN100" s="333"/>
    </row>
    <row r="101" spans="1:249" s="249" customFormat="1" hidden="1" x14ac:dyDescent="0.3">
      <c r="A101" s="33" t="s">
        <v>250</v>
      </c>
      <c r="B101" s="16" t="s">
        <v>241</v>
      </c>
      <c r="C101" s="329" t="s">
        <v>248</v>
      </c>
      <c r="D101" s="330" t="s">
        <v>280</v>
      </c>
      <c r="E101" s="39" t="s">
        <v>357</v>
      </c>
      <c r="F101" s="40" t="s">
        <v>359</v>
      </c>
      <c r="G101" s="331" t="s">
        <v>251</v>
      </c>
      <c r="H101" s="332"/>
      <c r="I101" s="9"/>
      <c r="J101" s="281"/>
      <c r="K101" s="281"/>
      <c r="L101" s="281"/>
      <c r="M101" s="281"/>
      <c r="N101" s="281"/>
      <c r="O101" s="281"/>
      <c r="P101" s="281"/>
      <c r="Q101" s="281"/>
      <c r="R101" s="281"/>
      <c r="S101" s="281"/>
      <c r="T101" s="281"/>
      <c r="U101" s="281"/>
      <c r="V101" s="281"/>
      <c r="W101" s="281"/>
      <c r="X101" s="281"/>
      <c r="Y101" s="281"/>
      <c r="Z101" s="281"/>
      <c r="AA101" s="281"/>
      <c r="AB101" s="281"/>
      <c r="AC101" s="281"/>
      <c r="AD101" s="281"/>
      <c r="AE101" s="281"/>
      <c r="AF101" s="281"/>
      <c r="AG101" s="281"/>
      <c r="AH101" s="281"/>
      <c r="AI101" s="281"/>
      <c r="AJ101" s="281"/>
      <c r="AK101" s="281"/>
      <c r="AL101" s="281"/>
      <c r="AM101" s="281"/>
      <c r="AN101" s="281"/>
      <c r="AO101" s="281"/>
      <c r="AP101" s="281"/>
      <c r="AQ101" s="281"/>
      <c r="AR101" s="281"/>
      <c r="AS101" s="281"/>
      <c r="AT101" s="281"/>
      <c r="AU101" s="281"/>
      <c r="AV101" s="281"/>
      <c r="AW101" s="281"/>
      <c r="AX101" s="281"/>
      <c r="AY101" s="281"/>
      <c r="AZ101" s="281"/>
      <c r="BA101" s="281"/>
      <c r="BB101" s="281"/>
      <c r="BC101" s="281"/>
      <c r="BD101" s="281"/>
      <c r="BE101" s="281"/>
      <c r="BF101" s="281"/>
      <c r="BG101" s="281"/>
      <c r="BH101" s="281"/>
      <c r="BI101" s="281"/>
      <c r="BJ101" s="281"/>
      <c r="BK101" s="281"/>
      <c r="BL101" s="281"/>
      <c r="BM101" s="281"/>
      <c r="BN101" s="281"/>
      <c r="BO101" s="281"/>
      <c r="BP101" s="281"/>
      <c r="BQ101" s="281"/>
      <c r="BR101" s="281"/>
      <c r="BS101" s="281"/>
      <c r="BT101" s="281"/>
      <c r="BU101" s="281"/>
      <c r="BV101" s="281"/>
      <c r="BW101" s="281"/>
      <c r="BX101" s="281"/>
      <c r="BY101" s="281"/>
      <c r="BZ101" s="281"/>
      <c r="CA101" s="281"/>
      <c r="CB101" s="281"/>
      <c r="CC101" s="281"/>
      <c r="CD101" s="281"/>
      <c r="CE101" s="281"/>
      <c r="CF101" s="281"/>
      <c r="CG101" s="281"/>
      <c r="CH101" s="281"/>
      <c r="CI101" s="281"/>
      <c r="CJ101" s="281"/>
      <c r="CK101" s="281"/>
      <c r="CL101" s="281"/>
      <c r="CM101" s="281"/>
      <c r="CN101" s="281"/>
      <c r="CO101" s="281"/>
      <c r="CP101" s="281"/>
      <c r="CQ101" s="281"/>
      <c r="CR101" s="281"/>
      <c r="CS101" s="281"/>
      <c r="CT101" s="281"/>
      <c r="CU101" s="281"/>
      <c r="CV101" s="281"/>
      <c r="CW101" s="281"/>
      <c r="CX101" s="281"/>
      <c r="CY101" s="281"/>
      <c r="CZ101" s="281"/>
      <c r="DA101" s="281"/>
      <c r="DB101" s="281"/>
      <c r="DC101" s="281"/>
      <c r="DD101" s="281"/>
      <c r="DE101" s="281"/>
      <c r="DF101" s="281"/>
      <c r="DG101" s="281"/>
      <c r="DH101" s="281"/>
      <c r="DI101" s="281"/>
      <c r="DJ101" s="281"/>
      <c r="DK101" s="281"/>
      <c r="DL101" s="281"/>
      <c r="DM101" s="281"/>
      <c r="DN101" s="281"/>
      <c r="DO101" s="281"/>
      <c r="DP101" s="281"/>
      <c r="DQ101" s="281"/>
      <c r="DR101" s="281"/>
      <c r="DS101" s="281"/>
      <c r="DT101" s="281"/>
      <c r="DU101" s="281"/>
      <c r="DV101" s="281"/>
      <c r="DW101" s="281"/>
      <c r="DX101" s="281"/>
      <c r="DY101" s="281"/>
      <c r="DZ101" s="281"/>
      <c r="EA101" s="281"/>
      <c r="EB101" s="281"/>
      <c r="EC101" s="281"/>
      <c r="ED101" s="281"/>
      <c r="EE101" s="281"/>
      <c r="EF101" s="281"/>
      <c r="EG101" s="281"/>
      <c r="EH101" s="281"/>
      <c r="EI101" s="281"/>
      <c r="EJ101" s="281"/>
      <c r="EK101" s="281"/>
      <c r="EL101" s="281"/>
      <c r="EM101" s="281"/>
      <c r="EN101" s="281"/>
      <c r="EO101" s="281"/>
      <c r="EP101" s="281"/>
      <c r="EQ101" s="281"/>
      <c r="ER101" s="281"/>
      <c r="ES101" s="281"/>
      <c r="ET101" s="281"/>
      <c r="EU101" s="281"/>
      <c r="EV101" s="281"/>
      <c r="EW101" s="281"/>
      <c r="EX101" s="281"/>
      <c r="EY101" s="281"/>
      <c r="EZ101" s="281"/>
      <c r="FA101" s="281"/>
      <c r="FB101" s="281"/>
      <c r="FC101" s="281"/>
      <c r="FD101" s="281"/>
      <c r="FE101" s="281"/>
      <c r="FF101" s="281"/>
      <c r="FG101" s="281"/>
      <c r="FH101" s="281"/>
      <c r="FI101" s="281"/>
      <c r="FJ101" s="281"/>
      <c r="FK101" s="281"/>
      <c r="FL101" s="281"/>
      <c r="FM101" s="281"/>
      <c r="FN101" s="281"/>
      <c r="FO101" s="281"/>
      <c r="FP101" s="281"/>
      <c r="FQ101" s="281"/>
      <c r="FR101" s="281"/>
      <c r="FS101" s="281"/>
      <c r="FT101" s="281"/>
      <c r="FU101" s="281"/>
      <c r="FV101" s="281"/>
      <c r="FW101" s="281"/>
      <c r="FX101" s="281"/>
      <c r="FY101" s="281"/>
      <c r="FZ101" s="281"/>
      <c r="GA101" s="281"/>
      <c r="GB101" s="281"/>
      <c r="GC101" s="281"/>
      <c r="GD101" s="281"/>
      <c r="GE101" s="281"/>
      <c r="GF101" s="281"/>
      <c r="GG101" s="281"/>
      <c r="GH101" s="281"/>
      <c r="GI101" s="281"/>
      <c r="GJ101" s="281"/>
      <c r="GK101" s="281"/>
      <c r="GL101" s="281"/>
      <c r="GM101" s="281"/>
      <c r="GN101" s="281"/>
      <c r="GO101" s="281"/>
      <c r="GP101" s="281"/>
      <c r="GQ101" s="281"/>
      <c r="GR101" s="281"/>
      <c r="GS101" s="281"/>
      <c r="GT101" s="281"/>
      <c r="GU101" s="281"/>
      <c r="GV101" s="281"/>
      <c r="GW101" s="281"/>
      <c r="GX101" s="281"/>
      <c r="GY101" s="281"/>
      <c r="GZ101" s="281"/>
      <c r="HA101" s="281"/>
      <c r="HB101" s="281"/>
      <c r="HC101" s="281"/>
      <c r="HD101" s="281"/>
      <c r="HE101" s="281"/>
      <c r="HF101" s="281"/>
      <c r="HG101" s="281"/>
      <c r="HH101" s="281"/>
      <c r="HI101" s="281"/>
      <c r="HJ101" s="281"/>
      <c r="HK101" s="281"/>
      <c r="HL101" s="281"/>
      <c r="HM101" s="281"/>
      <c r="HN101" s="281"/>
      <c r="HO101" s="281"/>
      <c r="HP101" s="281"/>
      <c r="HQ101" s="281"/>
      <c r="HR101" s="281"/>
      <c r="HS101" s="281"/>
      <c r="HT101" s="281"/>
      <c r="HU101" s="281"/>
      <c r="HV101" s="281"/>
      <c r="HW101" s="281"/>
      <c r="HX101" s="281"/>
      <c r="HY101" s="281"/>
      <c r="HZ101" s="281"/>
      <c r="IA101" s="281"/>
      <c r="IB101" s="281"/>
      <c r="IC101" s="281"/>
      <c r="ID101" s="281"/>
      <c r="IE101" s="281"/>
      <c r="IF101" s="281"/>
      <c r="IG101" s="281"/>
      <c r="IH101" s="281"/>
      <c r="II101" s="281"/>
      <c r="IJ101" s="281"/>
      <c r="IK101" s="281"/>
      <c r="IL101" s="281"/>
      <c r="IM101" s="281"/>
      <c r="IN101" s="281"/>
      <c r="IO101" s="281"/>
    </row>
    <row r="102" spans="1:249" s="250" customFormat="1" ht="36" hidden="1" x14ac:dyDescent="0.3">
      <c r="A102" s="55" t="s">
        <v>361</v>
      </c>
      <c r="B102" s="42" t="s">
        <v>241</v>
      </c>
      <c r="C102" s="56" t="s">
        <v>248</v>
      </c>
      <c r="D102" s="256" t="s">
        <v>280</v>
      </c>
      <c r="E102" s="46" t="s">
        <v>357</v>
      </c>
      <c r="F102" s="47" t="s">
        <v>360</v>
      </c>
      <c r="G102" s="257"/>
      <c r="H102" s="258">
        <f>+H103</f>
        <v>0</v>
      </c>
      <c r="I102" s="131"/>
      <c r="J102" s="249"/>
      <c r="K102" s="249"/>
      <c r="L102" s="249"/>
      <c r="M102" s="249"/>
      <c r="N102" s="249"/>
      <c r="O102" s="249"/>
      <c r="P102" s="249"/>
      <c r="Q102" s="249"/>
      <c r="R102" s="249"/>
      <c r="S102" s="249"/>
      <c r="T102" s="249"/>
      <c r="U102" s="249"/>
      <c r="V102" s="249"/>
      <c r="W102" s="249"/>
      <c r="X102" s="249"/>
      <c r="Y102" s="249"/>
      <c r="Z102" s="249"/>
      <c r="AA102" s="249"/>
      <c r="AB102" s="249"/>
      <c r="AC102" s="249"/>
      <c r="AD102" s="249"/>
      <c r="AE102" s="249"/>
      <c r="AF102" s="249"/>
      <c r="AG102" s="249"/>
      <c r="AH102" s="249"/>
      <c r="AI102" s="249"/>
      <c r="AJ102" s="249"/>
      <c r="AK102" s="249"/>
      <c r="AL102" s="249"/>
    </row>
    <row r="103" spans="1:249" s="228" customFormat="1" hidden="1" x14ac:dyDescent="0.3">
      <c r="A103" s="33" t="s">
        <v>250</v>
      </c>
      <c r="B103" s="16" t="s">
        <v>241</v>
      </c>
      <c r="C103" s="329" t="s">
        <v>248</v>
      </c>
      <c r="D103" s="330" t="s">
        <v>280</v>
      </c>
      <c r="E103" s="39" t="s">
        <v>357</v>
      </c>
      <c r="F103" s="40" t="s">
        <v>360</v>
      </c>
      <c r="G103" s="331" t="s">
        <v>251</v>
      </c>
      <c r="H103" s="335"/>
      <c r="I103" s="219"/>
      <c r="J103" s="227"/>
      <c r="K103" s="227"/>
      <c r="L103" s="227"/>
      <c r="M103" s="227"/>
      <c r="N103" s="227"/>
      <c r="O103" s="227"/>
      <c r="P103" s="227"/>
      <c r="Q103" s="227"/>
      <c r="R103" s="227"/>
      <c r="S103" s="227"/>
      <c r="T103" s="227"/>
      <c r="U103" s="227"/>
      <c r="V103" s="227"/>
      <c r="W103" s="227"/>
      <c r="X103" s="227"/>
      <c r="Y103" s="227"/>
      <c r="Z103" s="227"/>
      <c r="AA103" s="227"/>
      <c r="AB103" s="227"/>
      <c r="AC103" s="227"/>
      <c r="AD103" s="227"/>
      <c r="AE103" s="227"/>
      <c r="AF103" s="227"/>
      <c r="AG103" s="227"/>
      <c r="AH103" s="227"/>
      <c r="AI103" s="227"/>
      <c r="AJ103" s="227"/>
      <c r="AK103" s="227"/>
      <c r="AL103" s="227"/>
    </row>
    <row r="104" spans="1:249" s="281" customFormat="1" ht="17.399999999999999" x14ac:dyDescent="0.3">
      <c r="A104" s="142" t="s">
        <v>282</v>
      </c>
      <c r="B104" s="315" t="s">
        <v>241</v>
      </c>
      <c r="C104" s="95" t="s">
        <v>283</v>
      </c>
      <c r="D104" s="95"/>
      <c r="E104" s="122"/>
      <c r="F104" s="123"/>
      <c r="G104" s="95"/>
      <c r="H104" s="336">
        <f>+H105+H110</f>
        <v>24</v>
      </c>
      <c r="I104" s="9"/>
    </row>
    <row r="105" spans="1:249" s="163" customFormat="1" hidden="1" x14ac:dyDescent="0.3">
      <c r="A105" s="143" t="s">
        <v>284</v>
      </c>
      <c r="B105" s="29" t="s">
        <v>241</v>
      </c>
      <c r="C105" s="100" t="s">
        <v>283</v>
      </c>
      <c r="D105" s="100" t="s">
        <v>243</v>
      </c>
      <c r="E105" s="137"/>
      <c r="F105" s="138"/>
      <c r="G105" s="100"/>
      <c r="H105" s="337">
        <f>H106</f>
        <v>0</v>
      </c>
      <c r="I105" s="112" t="s">
        <v>286</v>
      </c>
    </row>
    <row r="106" spans="1:249" s="163" customFormat="1" ht="66" hidden="1" customHeight="1" x14ac:dyDescent="0.3">
      <c r="A106" s="145" t="s">
        <v>425</v>
      </c>
      <c r="B106" s="15" t="s">
        <v>241</v>
      </c>
      <c r="C106" s="119" t="s">
        <v>283</v>
      </c>
      <c r="D106" s="119" t="s">
        <v>243</v>
      </c>
      <c r="E106" s="190" t="s">
        <v>362</v>
      </c>
      <c r="F106" s="191" t="s">
        <v>314</v>
      </c>
      <c r="G106" s="119"/>
      <c r="H106" s="338">
        <f>H107</f>
        <v>0</v>
      </c>
      <c r="I106" s="112"/>
    </row>
    <row r="107" spans="1:249" s="163" customFormat="1" ht="64.5" hidden="1" customHeight="1" x14ac:dyDescent="0.3">
      <c r="A107" s="339" t="s">
        <v>426</v>
      </c>
      <c r="B107" s="24" t="s">
        <v>241</v>
      </c>
      <c r="C107" s="139" t="s">
        <v>283</v>
      </c>
      <c r="D107" s="139" t="s">
        <v>243</v>
      </c>
      <c r="E107" s="168" t="s">
        <v>363</v>
      </c>
      <c r="F107" s="169" t="s">
        <v>314</v>
      </c>
      <c r="G107" s="139"/>
      <c r="H107" s="340">
        <f>H108</f>
        <v>0</v>
      </c>
      <c r="I107" s="112"/>
    </row>
    <row r="108" spans="1:249" s="163" customFormat="1" hidden="1" x14ac:dyDescent="0.3">
      <c r="A108" s="41" t="s">
        <v>365</v>
      </c>
      <c r="B108" s="42" t="s">
        <v>241</v>
      </c>
      <c r="C108" s="56" t="s">
        <v>283</v>
      </c>
      <c r="D108" s="256" t="s">
        <v>243</v>
      </c>
      <c r="E108" s="61" t="s">
        <v>363</v>
      </c>
      <c r="F108" s="62" t="s">
        <v>364</v>
      </c>
      <c r="G108" s="257"/>
      <c r="H108" s="258">
        <f>+H109</f>
        <v>0</v>
      </c>
      <c r="I108" s="112" t="s">
        <v>287</v>
      </c>
    </row>
    <row r="109" spans="1:249" s="163" customFormat="1" hidden="1" x14ac:dyDescent="0.3">
      <c r="A109" s="140" t="s">
        <v>252</v>
      </c>
      <c r="B109" s="144" t="s">
        <v>241</v>
      </c>
      <c r="C109" s="103" t="s">
        <v>283</v>
      </c>
      <c r="D109" s="103" t="s">
        <v>243</v>
      </c>
      <c r="E109" s="341" t="s">
        <v>363</v>
      </c>
      <c r="F109" s="342" t="s">
        <v>364</v>
      </c>
      <c r="G109" s="86" t="s">
        <v>253</v>
      </c>
      <c r="H109" s="312"/>
      <c r="I109" s="112"/>
    </row>
    <row r="110" spans="1:249" s="163" customFormat="1" x14ac:dyDescent="0.3">
      <c r="A110" s="143" t="s">
        <v>285</v>
      </c>
      <c r="B110" s="29" t="s">
        <v>241</v>
      </c>
      <c r="C110" s="100" t="s">
        <v>283</v>
      </c>
      <c r="D110" s="100" t="s">
        <v>271</v>
      </c>
      <c r="E110" s="78"/>
      <c r="F110" s="79"/>
      <c r="G110" s="100"/>
      <c r="H110" s="337">
        <f>+H111</f>
        <v>24</v>
      </c>
      <c r="I110" s="112"/>
    </row>
    <row r="111" spans="1:249" s="344" customFormat="1" ht="46.5" customHeight="1" x14ac:dyDescent="0.3">
      <c r="A111" s="146" t="s">
        <v>427</v>
      </c>
      <c r="B111" s="15" t="s">
        <v>241</v>
      </c>
      <c r="C111" s="119" t="s">
        <v>283</v>
      </c>
      <c r="D111" s="148" t="s">
        <v>271</v>
      </c>
      <c r="E111" s="34" t="s">
        <v>329</v>
      </c>
      <c r="F111" s="35" t="s">
        <v>314</v>
      </c>
      <c r="G111" s="149"/>
      <c r="H111" s="338">
        <f>+H112</f>
        <v>24</v>
      </c>
      <c r="I111" s="147"/>
      <c r="J111" s="343"/>
      <c r="K111" s="343"/>
      <c r="L111" s="343"/>
      <c r="M111" s="343"/>
      <c r="N111" s="343"/>
      <c r="O111" s="343"/>
      <c r="P111" s="343"/>
      <c r="Q111" s="343"/>
      <c r="R111" s="343"/>
      <c r="S111" s="343"/>
      <c r="T111" s="343"/>
      <c r="U111" s="343"/>
      <c r="V111" s="343"/>
      <c r="W111" s="343"/>
      <c r="X111" s="343"/>
      <c r="Y111" s="343"/>
      <c r="Z111" s="343"/>
      <c r="AA111" s="343"/>
      <c r="AB111" s="343"/>
      <c r="AC111" s="343"/>
      <c r="AD111" s="343"/>
      <c r="AE111" s="343"/>
      <c r="AF111" s="343"/>
      <c r="AG111" s="343"/>
      <c r="AH111" s="343"/>
      <c r="AI111" s="343"/>
      <c r="AJ111" s="343"/>
      <c r="AK111" s="343"/>
      <c r="AL111" s="343"/>
    </row>
    <row r="112" spans="1:249" s="255" customFormat="1" x14ac:dyDescent="0.3">
      <c r="A112" s="13" t="s">
        <v>288</v>
      </c>
      <c r="B112" s="24" t="s">
        <v>241</v>
      </c>
      <c r="C112" s="132" t="s">
        <v>283</v>
      </c>
      <c r="D112" s="251" t="s">
        <v>271</v>
      </c>
      <c r="E112" s="150" t="s">
        <v>330</v>
      </c>
      <c r="F112" s="151" t="s">
        <v>314</v>
      </c>
      <c r="G112" s="252"/>
      <c r="H112" s="253">
        <f>+H113+H117</f>
        <v>24</v>
      </c>
      <c r="I112" s="32"/>
      <c r="J112" s="254"/>
      <c r="K112" s="254"/>
      <c r="L112" s="254"/>
      <c r="M112" s="254"/>
      <c r="N112" s="254"/>
      <c r="O112" s="254"/>
      <c r="P112" s="254"/>
      <c r="Q112" s="254"/>
      <c r="R112" s="254"/>
      <c r="S112" s="254"/>
      <c r="T112" s="254"/>
      <c r="U112" s="254"/>
      <c r="V112" s="254"/>
      <c r="W112" s="254"/>
      <c r="X112" s="254"/>
      <c r="Y112" s="254"/>
      <c r="Z112" s="254"/>
      <c r="AA112" s="254"/>
      <c r="AB112" s="254"/>
      <c r="AC112" s="254"/>
      <c r="AD112" s="254"/>
      <c r="AE112" s="254"/>
      <c r="AF112" s="254"/>
      <c r="AG112" s="254"/>
      <c r="AH112" s="254"/>
      <c r="AI112" s="254"/>
      <c r="AJ112" s="254"/>
      <c r="AK112" s="254"/>
      <c r="AL112" s="254"/>
    </row>
    <row r="113" spans="1:38" s="254" customFormat="1" x14ac:dyDescent="0.3">
      <c r="A113" s="41" t="s">
        <v>332</v>
      </c>
      <c r="B113" s="42" t="s">
        <v>241</v>
      </c>
      <c r="C113" s="56" t="s">
        <v>283</v>
      </c>
      <c r="D113" s="256" t="s">
        <v>271</v>
      </c>
      <c r="E113" s="152" t="s">
        <v>330</v>
      </c>
      <c r="F113" s="153" t="s">
        <v>331</v>
      </c>
      <c r="G113" s="257"/>
      <c r="H113" s="258">
        <f>SUM(H114:H116)</f>
        <v>23</v>
      </c>
      <c r="I113" s="32"/>
    </row>
    <row r="114" spans="1:38" s="254" customFormat="1" x14ac:dyDescent="0.3">
      <c r="A114" s="156" t="s">
        <v>250</v>
      </c>
      <c r="B114" s="144" t="s">
        <v>241</v>
      </c>
      <c r="C114" s="329" t="s">
        <v>283</v>
      </c>
      <c r="D114" s="330" t="s">
        <v>271</v>
      </c>
      <c r="E114" s="154" t="s">
        <v>330</v>
      </c>
      <c r="F114" s="155" t="s">
        <v>331</v>
      </c>
      <c r="G114" s="260" t="s">
        <v>251</v>
      </c>
      <c r="H114" s="261">
        <v>23</v>
      </c>
      <c r="I114" s="32"/>
    </row>
    <row r="115" spans="1:38" s="254" customFormat="1" hidden="1" x14ac:dyDescent="0.3">
      <c r="A115" s="115" t="s">
        <v>274</v>
      </c>
      <c r="B115" s="144" t="s">
        <v>241</v>
      </c>
      <c r="C115" s="329" t="s">
        <v>283</v>
      </c>
      <c r="D115" s="330" t="s">
        <v>271</v>
      </c>
      <c r="E115" s="154" t="s">
        <v>330</v>
      </c>
      <c r="F115" s="155" t="s">
        <v>331</v>
      </c>
      <c r="G115" s="260" t="s">
        <v>273</v>
      </c>
      <c r="H115" s="261"/>
      <c r="I115" s="32"/>
    </row>
    <row r="116" spans="1:38" s="254" customFormat="1" hidden="1" x14ac:dyDescent="0.3">
      <c r="A116" s="140" t="s">
        <v>252</v>
      </c>
      <c r="B116" s="144" t="s">
        <v>241</v>
      </c>
      <c r="C116" s="329" t="s">
        <v>283</v>
      </c>
      <c r="D116" s="330" t="s">
        <v>271</v>
      </c>
      <c r="E116" s="154" t="s">
        <v>330</v>
      </c>
      <c r="F116" s="155" t="s">
        <v>331</v>
      </c>
      <c r="G116" s="260" t="s">
        <v>253</v>
      </c>
      <c r="H116" s="261"/>
      <c r="I116" s="32"/>
    </row>
    <row r="117" spans="1:38" s="255" customFormat="1" x14ac:dyDescent="0.3">
      <c r="A117" s="41" t="s">
        <v>334</v>
      </c>
      <c r="B117" s="42"/>
      <c r="C117" s="56"/>
      <c r="D117" s="256"/>
      <c r="E117" s="61" t="s">
        <v>330</v>
      </c>
      <c r="F117" s="62" t="s">
        <v>333</v>
      </c>
      <c r="G117" s="257"/>
      <c r="H117" s="258">
        <f>SUM(H118:H120)</f>
        <v>1</v>
      </c>
      <c r="I117" s="32"/>
      <c r="J117" s="254"/>
      <c r="K117" s="254"/>
      <c r="L117" s="254"/>
      <c r="M117" s="254"/>
      <c r="N117" s="254"/>
      <c r="O117" s="254"/>
      <c r="P117" s="254"/>
      <c r="Q117" s="254"/>
      <c r="R117" s="254"/>
      <c r="S117" s="254"/>
      <c r="T117" s="254"/>
      <c r="U117" s="254"/>
      <c r="V117" s="254"/>
      <c r="W117" s="254"/>
      <c r="X117" s="254"/>
      <c r="Y117" s="254"/>
      <c r="Z117" s="254"/>
      <c r="AA117" s="254"/>
      <c r="AB117" s="254"/>
      <c r="AC117" s="254"/>
      <c r="AD117" s="254"/>
      <c r="AE117" s="254"/>
      <c r="AF117" s="254"/>
      <c r="AG117" s="254"/>
      <c r="AH117" s="254"/>
      <c r="AI117" s="254"/>
      <c r="AJ117" s="254"/>
      <c r="AK117" s="254"/>
      <c r="AL117" s="254"/>
    </row>
    <row r="118" spans="1:38" s="254" customFormat="1" x14ac:dyDescent="0.3">
      <c r="A118" s="156" t="s">
        <v>250</v>
      </c>
      <c r="B118" s="144" t="s">
        <v>241</v>
      </c>
      <c r="C118" s="329" t="s">
        <v>283</v>
      </c>
      <c r="D118" s="330" t="s">
        <v>271</v>
      </c>
      <c r="E118" s="154" t="s">
        <v>330</v>
      </c>
      <c r="F118" s="155" t="s">
        <v>333</v>
      </c>
      <c r="G118" s="260" t="s">
        <v>251</v>
      </c>
      <c r="H118" s="261">
        <v>1</v>
      </c>
      <c r="I118" s="32"/>
    </row>
    <row r="119" spans="1:38" s="254" customFormat="1" hidden="1" x14ac:dyDescent="0.3">
      <c r="A119" s="115" t="s">
        <v>274</v>
      </c>
      <c r="B119" s="144" t="s">
        <v>241</v>
      </c>
      <c r="C119" s="329" t="s">
        <v>283</v>
      </c>
      <c r="D119" s="330" t="s">
        <v>271</v>
      </c>
      <c r="E119" s="154" t="s">
        <v>330</v>
      </c>
      <c r="F119" s="155" t="s">
        <v>333</v>
      </c>
      <c r="G119" s="260" t="s">
        <v>273</v>
      </c>
      <c r="H119" s="261"/>
      <c r="I119" s="32"/>
    </row>
    <row r="120" spans="1:38" s="254" customFormat="1" hidden="1" x14ac:dyDescent="0.3">
      <c r="A120" s="140" t="s">
        <v>252</v>
      </c>
      <c r="B120" s="144" t="s">
        <v>241</v>
      </c>
      <c r="C120" s="329" t="s">
        <v>283</v>
      </c>
      <c r="D120" s="330" t="s">
        <v>271</v>
      </c>
      <c r="E120" s="154" t="s">
        <v>330</v>
      </c>
      <c r="F120" s="155" t="s">
        <v>333</v>
      </c>
      <c r="G120" s="260" t="s">
        <v>253</v>
      </c>
      <c r="H120" s="261"/>
      <c r="I120" s="32"/>
    </row>
    <row r="121" spans="1:38" s="254" customFormat="1" hidden="1" x14ac:dyDescent="0.3">
      <c r="A121" s="205" t="s">
        <v>300</v>
      </c>
      <c r="B121" s="27" t="s">
        <v>241</v>
      </c>
      <c r="C121" s="27" t="s">
        <v>258</v>
      </c>
      <c r="D121" s="125"/>
      <c r="E121" s="214"/>
      <c r="F121" s="215"/>
      <c r="G121" s="345"/>
      <c r="H121" s="346">
        <f>+H122</f>
        <v>0</v>
      </c>
      <c r="I121" s="32"/>
    </row>
    <row r="122" spans="1:38" s="254" customFormat="1" hidden="1" x14ac:dyDescent="0.3">
      <c r="A122" s="204" t="s">
        <v>301</v>
      </c>
      <c r="B122" s="216" t="s">
        <v>241</v>
      </c>
      <c r="C122" s="29" t="s">
        <v>258</v>
      </c>
      <c r="D122" s="126" t="s">
        <v>258</v>
      </c>
      <c r="E122" s="217"/>
      <c r="F122" s="218"/>
      <c r="G122" s="347"/>
      <c r="H122" s="264">
        <f>+H123</f>
        <v>0</v>
      </c>
      <c r="I122" s="32"/>
    </row>
    <row r="123" spans="1:38" s="254" customFormat="1" ht="66" hidden="1" customHeight="1" x14ac:dyDescent="0.3">
      <c r="A123" s="209" t="s">
        <v>303</v>
      </c>
      <c r="B123" s="117" t="s">
        <v>241</v>
      </c>
      <c r="C123" s="117" t="s">
        <v>258</v>
      </c>
      <c r="D123" s="279" t="s">
        <v>258</v>
      </c>
      <c r="E123" s="2" t="s">
        <v>335</v>
      </c>
      <c r="F123" s="3" t="s">
        <v>314</v>
      </c>
      <c r="G123" s="280"/>
      <c r="H123" s="321">
        <f>+H124</f>
        <v>0</v>
      </c>
      <c r="I123" s="32"/>
    </row>
    <row r="124" spans="1:38" s="254" customFormat="1" ht="72" hidden="1" x14ac:dyDescent="0.3">
      <c r="A124" s="210" t="s">
        <v>304</v>
      </c>
      <c r="B124" s="109" t="s">
        <v>241</v>
      </c>
      <c r="C124" s="109" t="s">
        <v>258</v>
      </c>
      <c r="D124" s="282" t="s">
        <v>258</v>
      </c>
      <c r="E124" s="207" t="s">
        <v>302</v>
      </c>
      <c r="F124" s="5" t="s">
        <v>314</v>
      </c>
      <c r="G124" s="277"/>
      <c r="H124" s="323">
        <f>+H125</f>
        <v>0</v>
      </c>
      <c r="I124" s="32"/>
    </row>
    <row r="125" spans="1:38" s="254" customFormat="1" hidden="1" x14ac:dyDescent="0.3">
      <c r="A125" s="211" t="s">
        <v>337</v>
      </c>
      <c r="B125" s="45" t="s">
        <v>241</v>
      </c>
      <c r="C125" s="45" t="s">
        <v>258</v>
      </c>
      <c r="D125" s="348" t="s">
        <v>258</v>
      </c>
      <c r="E125" s="208" t="s">
        <v>302</v>
      </c>
      <c r="F125" s="44" t="s">
        <v>336</v>
      </c>
      <c r="G125" s="278"/>
      <c r="H125" s="309">
        <f>+H126</f>
        <v>0</v>
      </c>
      <c r="I125" s="32"/>
    </row>
    <row r="126" spans="1:38" s="254" customFormat="1" hidden="1" x14ac:dyDescent="0.3">
      <c r="A126" s="156" t="s">
        <v>250</v>
      </c>
      <c r="B126" s="16" t="s">
        <v>241</v>
      </c>
      <c r="C126" s="349" t="s">
        <v>258</v>
      </c>
      <c r="D126" s="350" t="s">
        <v>258</v>
      </c>
      <c r="E126" s="206" t="s">
        <v>302</v>
      </c>
      <c r="F126" s="7" t="s">
        <v>336</v>
      </c>
      <c r="G126" s="351" t="s">
        <v>251</v>
      </c>
      <c r="H126" s="314"/>
      <c r="I126" s="32"/>
    </row>
    <row r="127" spans="1:38" s="163" customFormat="1" x14ac:dyDescent="0.3">
      <c r="A127" s="160" t="s">
        <v>289</v>
      </c>
      <c r="B127" s="315" t="s">
        <v>241</v>
      </c>
      <c r="C127" s="161" t="s">
        <v>290</v>
      </c>
      <c r="D127" s="161"/>
      <c r="E127" s="122"/>
      <c r="F127" s="123"/>
      <c r="G127" s="161"/>
      <c r="H127" s="162">
        <f>+H128</f>
        <v>532.4</v>
      </c>
      <c r="I127" s="112"/>
    </row>
    <row r="128" spans="1:38" s="163" customFormat="1" x14ac:dyDescent="0.3">
      <c r="A128" s="57" t="s">
        <v>291</v>
      </c>
      <c r="B128" s="29" t="s">
        <v>241</v>
      </c>
      <c r="C128" s="240" t="s">
        <v>290</v>
      </c>
      <c r="D128" s="240" t="s">
        <v>242</v>
      </c>
      <c r="E128" s="137"/>
      <c r="F128" s="138"/>
      <c r="G128" s="240"/>
      <c r="H128" s="164">
        <f>+H129</f>
        <v>532.4</v>
      </c>
      <c r="I128" s="112"/>
    </row>
    <row r="129" spans="1:38" s="163" customFormat="1" ht="49.5" customHeight="1" x14ac:dyDescent="0.3">
      <c r="A129" s="352" t="s">
        <v>428</v>
      </c>
      <c r="B129" s="15" t="s">
        <v>241</v>
      </c>
      <c r="C129" s="117" t="s">
        <v>290</v>
      </c>
      <c r="D129" s="117" t="s">
        <v>242</v>
      </c>
      <c r="E129" s="190" t="s">
        <v>313</v>
      </c>
      <c r="F129" s="191" t="s">
        <v>314</v>
      </c>
      <c r="G129" s="353"/>
      <c r="H129" s="193">
        <f>+H130</f>
        <v>532.4</v>
      </c>
      <c r="I129" s="112"/>
    </row>
    <row r="130" spans="1:38" s="163" customFormat="1" ht="88.5" customHeight="1" x14ac:dyDescent="0.3">
      <c r="A130" s="69" t="s">
        <v>429</v>
      </c>
      <c r="B130" s="24" t="s">
        <v>241</v>
      </c>
      <c r="C130" s="109" t="s">
        <v>290</v>
      </c>
      <c r="D130" s="109" t="s">
        <v>242</v>
      </c>
      <c r="E130" s="168" t="s">
        <v>315</v>
      </c>
      <c r="F130" s="169" t="s">
        <v>314</v>
      </c>
      <c r="G130" s="109"/>
      <c r="H130" s="171">
        <f>H131+H135+H137</f>
        <v>532.4</v>
      </c>
      <c r="I130" s="112"/>
    </row>
    <row r="131" spans="1:38" s="163" customFormat="1" ht="32.25" customHeight="1" x14ac:dyDescent="0.3">
      <c r="A131" s="113" t="s">
        <v>317</v>
      </c>
      <c r="B131" s="42" t="s">
        <v>241</v>
      </c>
      <c r="C131" s="45" t="s">
        <v>290</v>
      </c>
      <c r="D131" s="348" t="s">
        <v>242</v>
      </c>
      <c r="E131" s="316" t="s">
        <v>315</v>
      </c>
      <c r="F131" s="354" t="s">
        <v>316</v>
      </c>
      <c r="G131" s="278"/>
      <c r="H131" s="182">
        <f>SUM(H132:H134)</f>
        <v>532.4</v>
      </c>
      <c r="I131" s="112"/>
    </row>
    <row r="132" spans="1:38" s="163" customFormat="1" ht="42" customHeight="1" x14ac:dyDescent="0.3">
      <c r="A132" s="158" t="s">
        <v>249</v>
      </c>
      <c r="B132" s="144" t="s">
        <v>241</v>
      </c>
      <c r="C132" s="16" t="s">
        <v>290</v>
      </c>
      <c r="D132" s="16" t="s">
        <v>242</v>
      </c>
      <c r="E132" s="317" t="s">
        <v>315</v>
      </c>
      <c r="F132" s="355" t="s">
        <v>316</v>
      </c>
      <c r="G132" s="16" t="s">
        <v>244</v>
      </c>
      <c r="H132" s="176">
        <v>417</v>
      </c>
      <c r="I132" s="112"/>
    </row>
    <row r="133" spans="1:38" s="163" customFormat="1" ht="21" customHeight="1" x14ac:dyDescent="0.3">
      <c r="A133" s="115" t="s">
        <v>250</v>
      </c>
      <c r="B133" s="144" t="s">
        <v>241</v>
      </c>
      <c r="C133" s="16" t="s">
        <v>290</v>
      </c>
      <c r="D133" s="16" t="s">
        <v>242</v>
      </c>
      <c r="E133" s="317" t="s">
        <v>315</v>
      </c>
      <c r="F133" s="355" t="s">
        <v>316</v>
      </c>
      <c r="G133" s="16" t="s">
        <v>251</v>
      </c>
      <c r="H133" s="176">
        <v>102.4</v>
      </c>
      <c r="I133" s="112"/>
    </row>
    <row r="134" spans="1:38" s="163" customFormat="1" x14ac:dyDescent="0.3">
      <c r="A134" s="115" t="s">
        <v>252</v>
      </c>
      <c r="B134" s="144" t="s">
        <v>241</v>
      </c>
      <c r="C134" s="16" t="s">
        <v>290</v>
      </c>
      <c r="D134" s="16" t="s">
        <v>242</v>
      </c>
      <c r="E134" s="317" t="s">
        <v>315</v>
      </c>
      <c r="F134" s="355" t="s">
        <v>316</v>
      </c>
      <c r="G134" s="16" t="s">
        <v>253</v>
      </c>
      <c r="H134" s="176">
        <v>13</v>
      </c>
      <c r="I134" s="112"/>
    </row>
    <row r="135" spans="1:38" s="255" customFormat="1" ht="36" hidden="1" x14ac:dyDescent="0.3">
      <c r="A135" s="157" t="s">
        <v>319</v>
      </c>
      <c r="B135" s="42" t="s">
        <v>241</v>
      </c>
      <c r="C135" s="45" t="s">
        <v>290</v>
      </c>
      <c r="D135" s="348" t="s">
        <v>242</v>
      </c>
      <c r="E135" s="43" t="s">
        <v>315</v>
      </c>
      <c r="F135" s="44" t="s">
        <v>318</v>
      </c>
      <c r="G135" s="56"/>
      <c r="H135" s="258">
        <f>+H136</f>
        <v>0</v>
      </c>
      <c r="I135" s="32"/>
      <c r="J135" s="254"/>
      <c r="K135" s="254"/>
      <c r="L135" s="254"/>
      <c r="M135" s="254"/>
      <c r="N135" s="254"/>
      <c r="O135" s="254"/>
      <c r="P135" s="254"/>
      <c r="Q135" s="254"/>
      <c r="R135" s="254"/>
      <c r="S135" s="254"/>
      <c r="T135" s="254"/>
      <c r="U135" s="254"/>
      <c r="V135" s="254"/>
      <c r="W135" s="254"/>
      <c r="X135" s="254"/>
      <c r="Y135" s="254"/>
      <c r="Z135" s="254"/>
      <c r="AA135" s="254"/>
      <c r="AB135" s="254"/>
      <c r="AC135" s="254"/>
      <c r="AD135" s="254"/>
      <c r="AE135" s="254"/>
      <c r="AF135" s="254"/>
      <c r="AG135" s="254"/>
      <c r="AH135" s="254"/>
      <c r="AI135" s="254"/>
      <c r="AJ135" s="254"/>
      <c r="AK135" s="254"/>
      <c r="AL135" s="254"/>
    </row>
    <row r="136" spans="1:38" s="255" customFormat="1" hidden="1" x14ac:dyDescent="0.3">
      <c r="A136" s="115" t="s">
        <v>250</v>
      </c>
      <c r="B136" s="144" t="s">
        <v>241</v>
      </c>
      <c r="C136" s="16" t="s">
        <v>290</v>
      </c>
      <c r="D136" s="16" t="s">
        <v>242</v>
      </c>
      <c r="E136" s="317" t="s">
        <v>315</v>
      </c>
      <c r="F136" s="7" t="s">
        <v>318</v>
      </c>
      <c r="G136" s="16" t="s">
        <v>251</v>
      </c>
      <c r="H136" s="176"/>
      <c r="I136" s="32"/>
      <c r="J136" s="254"/>
      <c r="K136" s="254"/>
      <c r="L136" s="254"/>
      <c r="M136" s="254"/>
      <c r="N136" s="254"/>
      <c r="O136" s="254"/>
      <c r="P136" s="254"/>
      <c r="Q136" s="254"/>
      <c r="R136" s="254"/>
      <c r="S136" s="254"/>
      <c r="T136" s="254"/>
      <c r="U136" s="254"/>
      <c r="V136" s="254"/>
      <c r="W136" s="254"/>
      <c r="X136" s="254"/>
      <c r="Y136" s="254"/>
      <c r="Z136" s="254"/>
      <c r="AA136" s="254"/>
      <c r="AB136" s="254"/>
      <c r="AC136" s="254"/>
      <c r="AD136" s="254"/>
      <c r="AE136" s="254"/>
      <c r="AF136" s="254"/>
      <c r="AG136" s="254"/>
      <c r="AH136" s="254"/>
      <c r="AI136" s="254"/>
      <c r="AJ136" s="254"/>
      <c r="AK136" s="254"/>
      <c r="AL136" s="254"/>
    </row>
    <row r="137" spans="1:38" s="255" customFormat="1" hidden="1" x14ac:dyDescent="0.3">
      <c r="A137" s="157" t="s">
        <v>321</v>
      </c>
      <c r="B137" s="42" t="s">
        <v>241</v>
      </c>
      <c r="C137" s="45" t="s">
        <v>290</v>
      </c>
      <c r="D137" s="348" t="s">
        <v>242</v>
      </c>
      <c r="E137" s="43" t="s">
        <v>315</v>
      </c>
      <c r="F137" s="44" t="s">
        <v>320</v>
      </c>
      <c r="G137" s="56"/>
      <c r="H137" s="258">
        <f>+H138</f>
        <v>0</v>
      </c>
      <c r="I137" s="32"/>
      <c r="J137" s="254"/>
      <c r="K137" s="254"/>
      <c r="L137" s="254"/>
      <c r="M137" s="254"/>
      <c r="N137" s="254"/>
      <c r="O137" s="254"/>
      <c r="P137" s="254"/>
      <c r="Q137" s="254"/>
      <c r="R137" s="254"/>
      <c r="S137" s="254"/>
      <c r="T137" s="254"/>
      <c r="U137" s="254"/>
      <c r="V137" s="254"/>
      <c r="W137" s="254"/>
      <c r="X137" s="254"/>
      <c r="Y137" s="254"/>
      <c r="Z137" s="254"/>
      <c r="AA137" s="254"/>
      <c r="AB137" s="254"/>
      <c r="AC137" s="254"/>
      <c r="AD137" s="254"/>
      <c r="AE137" s="254"/>
      <c r="AF137" s="254"/>
      <c r="AG137" s="254"/>
      <c r="AH137" s="254"/>
      <c r="AI137" s="254"/>
      <c r="AJ137" s="254"/>
      <c r="AK137" s="254"/>
      <c r="AL137" s="254"/>
    </row>
    <row r="138" spans="1:38" s="255" customFormat="1" hidden="1" x14ac:dyDescent="0.3">
      <c r="A138" s="115" t="s">
        <v>250</v>
      </c>
      <c r="B138" s="144" t="s">
        <v>241</v>
      </c>
      <c r="C138" s="16" t="s">
        <v>290</v>
      </c>
      <c r="D138" s="16" t="s">
        <v>242</v>
      </c>
      <c r="E138" s="317" t="s">
        <v>315</v>
      </c>
      <c r="F138" s="7" t="s">
        <v>320</v>
      </c>
      <c r="G138" s="16" t="s">
        <v>251</v>
      </c>
      <c r="H138" s="176"/>
      <c r="I138" s="32"/>
      <c r="J138" s="254"/>
      <c r="K138" s="254"/>
      <c r="L138" s="254"/>
      <c r="M138" s="254"/>
      <c r="N138" s="254"/>
      <c r="O138" s="254"/>
      <c r="P138" s="254"/>
      <c r="Q138" s="254"/>
      <c r="R138" s="254"/>
      <c r="S138" s="254"/>
      <c r="T138" s="254"/>
      <c r="U138" s="254"/>
      <c r="V138" s="254"/>
      <c r="W138" s="254"/>
      <c r="X138" s="254"/>
      <c r="Y138" s="254"/>
      <c r="Z138" s="254"/>
      <c r="AA138" s="254"/>
      <c r="AB138" s="254"/>
      <c r="AC138" s="254"/>
      <c r="AD138" s="254"/>
      <c r="AE138" s="254"/>
      <c r="AF138" s="254"/>
      <c r="AG138" s="254"/>
      <c r="AH138" s="254"/>
      <c r="AI138" s="254"/>
      <c r="AJ138" s="254"/>
      <c r="AK138" s="254"/>
      <c r="AL138" s="254"/>
    </row>
    <row r="139" spans="1:38" s="163" customFormat="1" x14ac:dyDescent="0.3">
      <c r="A139" s="160" t="s">
        <v>292</v>
      </c>
      <c r="B139" s="315" t="s">
        <v>241</v>
      </c>
      <c r="C139" s="159">
        <v>10</v>
      </c>
      <c r="D139" s="159"/>
      <c r="E139" s="122"/>
      <c r="F139" s="123"/>
      <c r="G139" s="161"/>
      <c r="H139" s="162">
        <f>+H140+G145</f>
        <v>1.5</v>
      </c>
      <c r="I139" s="112"/>
    </row>
    <row r="140" spans="1:38" s="163" customFormat="1" x14ac:dyDescent="0.3">
      <c r="A140" s="57" t="s">
        <v>293</v>
      </c>
      <c r="B140" s="29" t="s">
        <v>241</v>
      </c>
      <c r="C140" s="141">
        <v>10</v>
      </c>
      <c r="D140" s="100" t="s">
        <v>242</v>
      </c>
      <c r="E140" s="137"/>
      <c r="F140" s="138"/>
      <c r="G140" s="100"/>
      <c r="H140" s="164">
        <f>H141</f>
        <v>1.5</v>
      </c>
      <c r="I140" s="112"/>
    </row>
    <row r="141" spans="1:38" s="163" customFormat="1" ht="54" customHeight="1" x14ac:dyDescent="0.3">
      <c r="A141" s="187" t="s">
        <v>430</v>
      </c>
      <c r="B141" s="15" t="s">
        <v>241</v>
      </c>
      <c r="C141" s="188">
        <v>10</v>
      </c>
      <c r="D141" s="189" t="s">
        <v>242</v>
      </c>
      <c r="E141" s="190" t="s">
        <v>324</v>
      </c>
      <c r="F141" s="191" t="s">
        <v>314</v>
      </c>
      <c r="G141" s="192"/>
      <c r="H141" s="193">
        <f>H142</f>
        <v>1.5</v>
      </c>
      <c r="I141" s="112"/>
    </row>
    <row r="142" spans="1:38" s="163" customFormat="1" ht="68.25" customHeight="1" x14ac:dyDescent="0.3">
      <c r="A142" s="166" t="s">
        <v>434</v>
      </c>
      <c r="B142" s="24" t="s">
        <v>241</v>
      </c>
      <c r="C142" s="81">
        <v>10</v>
      </c>
      <c r="D142" s="167" t="s">
        <v>242</v>
      </c>
      <c r="E142" s="168" t="s">
        <v>325</v>
      </c>
      <c r="F142" s="169" t="s">
        <v>314</v>
      </c>
      <c r="G142" s="170"/>
      <c r="H142" s="171">
        <f>H143</f>
        <v>1.5</v>
      </c>
      <c r="I142" s="112"/>
    </row>
    <row r="143" spans="1:38" s="163" customFormat="1" ht="20.25" customHeight="1" x14ac:dyDescent="0.3">
      <c r="A143" s="120" t="s">
        <v>294</v>
      </c>
      <c r="B143" s="42" t="s">
        <v>241</v>
      </c>
      <c r="C143" s="177">
        <v>10</v>
      </c>
      <c r="D143" s="178" t="s">
        <v>242</v>
      </c>
      <c r="E143" s="179" t="s">
        <v>325</v>
      </c>
      <c r="F143" s="180" t="s">
        <v>326</v>
      </c>
      <c r="G143" s="181"/>
      <c r="H143" s="182">
        <f>H144</f>
        <v>1.5</v>
      </c>
      <c r="I143" s="112"/>
    </row>
    <row r="144" spans="1:38" s="163" customFormat="1" ht="20.25" customHeight="1" x14ac:dyDescent="0.3">
      <c r="A144" s="140" t="s">
        <v>295</v>
      </c>
      <c r="B144" s="144" t="s">
        <v>241</v>
      </c>
      <c r="C144" s="83">
        <v>10</v>
      </c>
      <c r="D144" s="172" t="s">
        <v>242</v>
      </c>
      <c r="E144" s="173" t="s">
        <v>325</v>
      </c>
      <c r="F144" s="174" t="s">
        <v>326</v>
      </c>
      <c r="G144" s="175" t="s">
        <v>296</v>
      </c>
      <c r="H144" s="176">
        <v>1.5</v>
      </c>
      <c r="I144" s="112"/>
    </row>
    <row r="145" spans="1:38" s="255" customFormat="1" ht="17.399999999999999" hidden="1" x14ac:dyDescent="0.3">
      <c r="A145" s="184" t="s">
        <v>297</v>
      </c>
      <c r="B145" s="29" t="s">
        <v>241</v>
      </c>
      <c r="C145" s="183">
        <v>10</v>
      </c>
      <c r="D145" s="185" t="s">
        <v>271</v>
      </c>
      <c r="E145" s="195"/>
      <c r="F145" s="196"/>
      <c r="G145" s="356"/>
      <c r="H145" s="164">
        <f>H146</f>
        <v>0</v>
      </c>
      <c r="I145" s="32"/>
      <c r="J145" s="254"/>
      <c r="K145" s="254"/>
      <c r="L145" s="254"/>
      <c r="M145" s="254"/>
      <c r="N145" s="254"/>
      <c r="O145" s="254"/>
      <c r="P145" s="254"/>
      <c r="Q145" s="254"/>
      <c r="R145" s="254"/>
      <c r="S145" s="254"/>
      <c r="T145" s="254"/>
      <c r="U145" s="254"/>
      <c r="V145" s="254"/>
      <c r="W145" s="254"/>
      <c r="X145" s="254"/>
      <c r="Y145" s="254"/>
      <c r="Z145" s="254"/>
      <c r="AA145" s="254"/>
      <c r="AB145" s="254"/>
      <c r="AC145" s="254"/>
      <c r="AD145" s="254"/>
      <c r="AE145" s="254"/>
      <c r="AF145" s="254"/>
      <c r="AG145" s="254"/>
      <c r="AH145" s="254"/>
      <c r="AI145" s="254"/>
      <c r="AJ145" s="254"/>
      <c r="AK145" s="254"/>
      <c r="AL145" s="254"/>
    </row>
    <row r="146" spans="1:38" s="255" customFormat="1" ht="34.799999999999997" hidden="1" x14ac:dyDescent="0.3">
      <c r="A146" s="198" t="s">
        <v>430</v>
      </c>
      <c r="B146" s="15" t="s">
        <v>241</v>
      </c>
      <c r="C146" s="194">
        <v>10</v>
      </c>
      <c r="D146" s="194" t="s">
        <v>271</v>
      </c>
      <c r="E146" s="190" t="s">
        <v>324</v>
      </c>
      <c r="F146" s="191" t="s">
        <v>314</v>
      </c>
      <c r="G146" s="245"/>
      <c r="H146" s="193">
        <f>H147</f>
        <v>0</v>
      </c>
      <c r="I146" s="32"/>
      <c r="J146" s="254"/>
      <c r="K146" s="254"/>
      <c r="L146" s="254"/>
      <c r="M146" s="254"/>
      <c r="N146" s="254"/>
      <c r="O146" s="254"/>
      <c r="P146" s="254"/>
      <c r="Q146" s="254"/>
      <c r="R146" s="254"/>
      <c r="S146" s="254"/>
      <c r="T146" s="254"/>
      <c r="U146" s="254"/>
      <c r="V146" s="254"/>
      <c r="W146" s="254"/>
      <c r="X146" s="254"/>
      <c r="Y146" s="254"/>
      <c r="Z146" s="254"/>
      <c r="AA146" s="254"/>
      <c r="AB146" s="254"/>
      <c r="AC146" s="254"/>
      <c r="AD146" s="254"/>
      <c r="AE146" s="254"/>
      <c r="AF146" s="254"/>
      <c r="AG146" s="254"/>
      <c r="AH146" s="254"/>
      <c r="AI146" s="254"/>
      <c r="AJ146" s="254"/>
      <c r="AK146" s="254"/>
      <c r="AL146" s="254"/>
    </row>
    <row r="147" spans="1:38" s="228" customFormat="1" ht="69" hidden="1" customHeight="1" x14ac:dyDescent="0.3">
      <c r="A147" s="199" t="s">
        <v>435</v>
      </c>
      <c r="B147" s="24" t="s">
        <v>241</v>
      </c>
      <c r="C147" s="197" t="s">
        <v>298</v>
      </c>
      <c r="D147" s="186" t="s">
        <v>271</v>
      </c>
      <c r="E147" s="168" t="s">
        <v>325</v>
      </c>
      <c r="F147" s="169" t="s">
        <v>314</v>
      </c>
      <c r="G147" s="357"/>
      <c r="H147" s="171">
        <f>H148</f>
        <v>0</v>
      </c>
      <c r="I147" s="219"/>
      <c r="J147" s="227"/>
      <c r="K147" s="227"/>
      <c r="L147" s="227"/>
      <c r="M147" s="227"/>
      <c r="N147" s="227"/>
      <c r="O147" s="227"/>
      <c r="P147" s="227"/>
      <c r="Q147" s="227"/>
      <c r="R147" s="227"/>
      <c r="S147" s="227"/>
      <c r="T147" s="227"/>
      <c r="U147" s="227"/>
      <c r="V147" s="227"/>
      <c r="W147" s="227"/>
      <c r="X147" s="227"/>
      <c r="Y147" s="227"/>
      <c r="Z147" s="227"/>
      <c r="AA147" s="227"/>
      <c r="AB147" s="227"/>
      <c r="AC147" s="227"/>
      <c r="AD147" s="227"/>
      <c r="AE147" s="227"/>
      <c r="AF147" s="227"/>
      <c r="AG147" s="227"/>
      <c r="AH147" s="227"/>
      <c r="AI147" s="227"/>
      <c r="AJ147" s="227"/>
      <c r="AK147" s="227"/>
      <c r="AL147" s="227"/>
    </row>
    <row r="148" spans="1:38" s="228" customFormat="1" hidden="1" x14ac:dyDescent="0.3">
      <c r="A148" s="200" t="s">
        <v>299</v>
      </c>
      <c r="B148" s="42" t="s">
        <v>241</v>
      </c>
      <c r="C148" s="201" t="s">
        <v>298</v>
      </c>
      <c r="D148" s="202" t="s">
        <v>271</v>
      </c>
      <c r="E148" s="179" t="s">
        <v>325</v>
      </c>
      <c r="F148" s="180" t="s">
        <v>343</v>
      </c>
      <c r="G148" s="358"/>
      <c r="H148" s="182">
        <f>H149</f>
        <v>0</v>
      </c>
      <c r="I148" s="219"/>
      <c r="J148" s="227"/>
      <c r="K148" s="227"/>
      <c r="L148" s="227"/>
      <c r="M148" s="227"/>
      <c r="N148" s="227"/>
      <c r="O148" s="227"/>
      <c r="P148" s="227"/>
      <c r="Q148" s="227"/>
      <c r="R148" s="227"/>
      <c r="S148" s="227"/>
      <c r="T148" s="227"/>
      <c r="U148" s="227"/>
      <c r="V148" s="227"/>
      <c r="W148" s="227"/>
      <c r="X148" s="227"/>
      <c r="Y148" s="227"/>
      <c r="Z148" s="227"/>
      <c r="AA148" s="227"/>
      <c r="AB148" s="227"/>
      <c r="AC148" s="227"/>
      <c r="AD148" s="227"/>
      <c r="AE148" s="227"/>
      <c r="AF148" s="227"/>
      <c r="AG148" s="227"/>
      <c r="AH148" s="227"/>
      <c r="AI148" s="227"/>
      <c r="AJ148" s="227"/>
      <c r="AK148" s="227"/>
      <c r="AL148" s="227"/>
    </row>
    <row r="149" spans="1:38" s="228" customFormat="1" hidden="1" x14ac:dyDescent="0.3">
      <c r="A149" s="140" t="s">
        <v>295</v>
      </c>
      <c r="B149" s="144" t="s">
        <v>241</v>
      </c>
      <c r="C149" s="203" t="s">
        <v>298</v>
      </c>
      <c r="D149" s="203" t="s">
        <v>271</v>
      </c>
      <c r="E149" s="173" t="s">
        <v>325</v>
      </c>
      <c r="F149" s="174" t="s">
        <v>343</v>
      </c>
      <c r="G149" s="21" t="s">
        <v>296</v>
      </c>
      <c r="H149" s="176"/>
      <c r="I149" s="219"/>
      <c r="J149" s="227"/>
      <c r="K149" s="227"/>
      <c r="L149" s="227"/>
      <c r="M149" s="227"/>
      <c r="N149" s="227"/>
      <c r="O149" s="227"/>
      <c r="P149" s="227"/>
      <c r="Q149" s="227"/>
      <c r="R149" s="227"/>
      <c r="S149" s="227"/>
      <c r="T149" s="227"/>
      <c r="U149" s="227"/>
      <c r="V149" s="227"/>
      <c r="W149" s="227"/>
      <c r="X149" s="227"/>
      <c r="Y149" s="227"/>
      <c r="Z149" s="227"/>
      <c r="AA149" s="227"/>
      <c r="AB149" s="227"/>
      <c r="AC149" s="227"/>
      <c r="AD149" s="227"/>
      <c r="AE149" s="227"/>
      <c r="AF149" s="227"/>
      <c r="AG149" s="227"/>
      <c r="AH149" s="227"/>
      <c r="AI149" s="227"/>
      <c r="AJ149" s="227"/>
      <c r="AK149" s="227"/>
      <c r="AL149" s="227"/>
    </row>
    <row r="150" spans="1:38" s="228" customFormat="1" x14ac:dyDescent="0.3">
      <c r="A150" s="124" t="s">
        <v>305</v>
      </c>
      <c r="B150" s="27" t="s">
        <v>241</v>
      </c>
      <c r="C150" s="212">
        <v>11</v>
      </c>
      <c r="D150" s="125"/>
      <c r="E150" s="359"/>
      <c r="F150" s="360"/>
      <c r="G150" s="345"/>
      <c r="H150" s="346">
        <f>+H151</f>
        <v>2.5</v>
      </c>
      <c r="I150" s="219"/>
      <c r="J150" s="227"/>
      <c r="K150" s="227"/>
      <c r="L150" s="227"/>
      <c r="M150" s="227"/>
      <c r="N150" s="227"/>
      <c r="O150" s="227"/>
      <c r="P150" s="227"/>
      <c r="Q150" s="227"/>
      <c r="R150" s="227"/>
      <c r="S150" s="227"/>
      <c r="T150" s="227"/>
      <c r="U150" s="227"/>
      <c r="V150" s="227"/>
      <c r="W150" s="227"/>
      <c r="X150" s="227"/>
      <c r="Y150" s="227"/>
      <c r="Z150" s="227"/>
      <c r="AA150" s="227"/>
      <c r="AB150" s="227"/>
      <c r="AC150" s="227"/>
      <c r="AD150" s="227"/>
      <c r="AE150" s="227"/>
      <c r="AF150" s="227"/>
      <c r="AG150" s="227"/>
      <c r="AH150" s="227"/>
      <c r="AI150" s="227"/>
      <c r="AJ150" s="227"/>
      <c r="AK150" s="227"/>
      <c r="AL150" s="227"/>
    </row>
    <row r="151" spans="1:38" s="228" customFormat="1" x14ac:dyDescent="0.3">
      <c r="A151" s="58" t="s">
        <v>306</v>
      </c>
      <c r="B151" s="216" t="s">
        <v>241</v>
      </c>
      <c r="C151" s="65">
        <v>11</v>
      </c>
      <c r="D151" s="126" t="s">
        <v>243</v>
      </c>
      <c r="E151" s="127"/>
      <c r="F151" s="128"/>
      <c r="G151" s="347"/>
      <c r="H151" s="264">
        <f>+H152</f>
        <v>2.5</v>
      </c>
      <c r="I151" s="219"/>
      <c r="J151" s="227"/>
      <c r="K151" s="227"/>
      <c r="L151" s="227"/>
      <c r="M151" s="227"/>
      <c r="N151" s="227"/>
      <c r="O151" s="227"/>
      <c r="P151" s="227"/>
      <c r="Q151" s="227"/>
      <c r="R151" s="227"/>
      <c r="S151" s="227"/>
      <c r="T151" s="227"/>
      <c r="U151" s="227"/>
      <c r="V151" s="227"/>
      <c r="W151" s="227"/>
      <c r="X151" s="227"/>
      <c r="Y151" s="227"/>
      <c r="Z151" s="227"/>
      <c r="AA151" s="227"/>
      <c r="AB151" s="227"/>
      <c r="AC151" s="227"/>
      <c r="AD151" s="227"/>
      <c r="AE151" s="227"/>
      <c r="AF151" s="227"/>
      <c r="AG151" s="227"/>
      <c r="AH151" s="227"/>
      <c r="AI151" s="227"/>
      <c r="AJ151" s="227"/>
      <c r="AK151" s="227"/>
      <c r="AL151" s="227"/>
    </row>
    <row r="152" spans="1:38" s="362" customFormat="1" ht="51" customHeight="1" x14ac:dyDescent="0.3">
      <c r="A152" s="407" t="s">
        <v>444</v>
      </c>
      <c r="B152" s="117" t="s">
        <v>241</v>
      </c>
      <c r="C152" s="117" t="s">
        <v>307</v>
      </c>
      <c r="D152" s="279" t="s">
        <v>243</v>
      </c>
      <c r="E152" s="213" t="s">
        <v>335</v>
      </c>
      <c r="F152" s="3" t="s">
        <v>314</v>
      </c>
      <c r="G152" s="280"/>
      <c r="H152" s="321">
        <f>+H153</f>
        <v>2.5</v>
      </c>
      <c r="I152" s="371"/>
      <c r="J152" s="361"/>
      <c r="K152" s="361"/>
      <c r="L152" s="361"/>
      <c r="M152" s="361"/>
      <c r="N152" s="361"/>
      <c r="O152" s="361"/>
      <c r="P152" s="361"/>
      <c r="Q152" s="361"/>
      <c r="R152" s="361"/>
      <c r="S152" s="361"/>
      <c r="T152" s="361"/>
      <c r="U152" s="361"/>
      <c r="V152" s="361"/>
      <c r="W152" s="361"/>
      <c r="X152" s="361"/>
      <c r="Y152" s="361"/>
      <c r="Z152" s="361"/>
      <c r="AA152" s="361"/>
      <c r="AB152" s="361"/>
      <c r="AC152" s="361"/>
      <c r="AD152" s="361"/>
      <c r="AE152" s="361"/>
      <c r="AF152" s="361"/>
      <c r="AG152" s="361"/>
      <c r="AH152" s="361"/>
      <c r="AI152" s="361"/>
      <c r="AJ152" s="361"/>
      <c r="AK152" s="361"/>
      <c r="AL152" s="361"/>
    </row>
    <row r="153" spans="1:38" s="228" customFormat="1" ht="64.5" customHeight="1" x14ac:dyDescent="0.3">
      <c r="A153" s="408" t="s">
        <v>442</v>
      </c>
      <c r="B153" s="109" t="s">
        <v>241</v>
      </c>
      <c r="C153" s="109" t="s">
        <v>307</v>
      </c>
      <c r="D153" s="282" t="s">
        <v>243</v>
      </c>
      <c r="E153" s="207" t="s">
        <v>308</v>
      </c>
      <c r="F153" s="5" t="s">
        <v>314</v>
      </c>
      <c r="G153" s="277"/>
      <c r="H153" s="323">
        <f>+H154+H156</f>
        <v>2.5</v>
      </c>
      <c r="I153" s="219"/>
      <c r="J153" s="227"/>
      <c r="K153" s="227"/>
      <c r="L153" s="227"/>
      <c r="M153" s="227"/>
      <c r="N153" s="227"/>
      <c r="O153" s="227"/>
      <c r="P153" s="227"/>
      <c r="Q153" s="227"/>
      <c r="R153" s="227"/>
      <c r="S153" s="227"/>
      <c r="T153" s="227"/>
      <c r="U153" s="227"/>
      <c r="V153" s="227"/>
      <c r="W153" s="227"/>
      <c r="X153" s="227"/>
      <c r="Y153" s="227"/>
      <c r="Z153" s="227"/>
      <c r="AA153" s="227"/>
      <c r="AB153" s="227"/>
      <c r="AC153" s="227"/>
      <c r="AD153" s="227"/>
      <c r="AE153" s="227"/>
      <c r="AF153" s="227"/>
      <c r="AG153" s="227"/>
      <c r="AH153" s="227"/>
      <c r="AI153" s="227"/>
      <c r="AJ153" s="227"/>
      <c r="AK153" s="227"/>
      <c r="AL153" s="227"/>
    </row>
    <row r="154" spans="1:38" s="228" customFormat="1" ht="36" x14ac:dyDescent="0.3">
      <c r="A154" s="113" t="s">
        <v>437</v>
      </c>
      <c r="B154" s="45" t="s">
        <v>241</v>
      </c>
      <c r="C154" s="45" t="s">
        <v>307</v>
      </c>
      <c r="D154" s="348" t="s">
        <v>243</v>
      </c>
      <c r="E154" s="208" t="s">
        <v>308</v>
      </c>
      <c r="F154" s="44" t="s">
        <v>338</v>
      </c>
      <c r="G154" s="278"/>
      <c r="H154" s="309">
        <f>+H155</f>
        <v>1</v>
      </c>
      <c r="I154" s="219"/>
      <c r="J154" s="227"/>
      <c r="K154" s="227"/>
      <c r="L154" s="227"/>
      <c r="M154" s="227"/>
      <c r="N154" s="227"/>
      <c r="O154" s="227"/>
      <c r="P154" s="227"/>
      <c r="Q154" s="227"/>
      <c r="R154" s="227"/>
      <c r="S154" s="227"/>
      <c r="T154" s="227"/>
      <c r="U154" s="227"/>
      <c r="V154" s="227"/>
      <c r="W154" s="227"/>
      <c r="X154" s="227"/>
      <c r="Y154" s="227"/>
      <c r="Z154" s="227"/>
      <c r="AA154" s="227"/>
      <c r="AB154" s="227"/>
      <c r="AC154" s="227"/>
      <c r="AD154" s="227"/>
      <c r="AE154" s="227"/>
      <c r="AF154" s="227"/>
      <c r="AG154" s="227"/>
      <c r="AH154" s="227"/>
      <c r="AI154" s="227"/>
      <c r="AJ154" s="227"/>
      <c r="AK154" s="227"/>
      <c r="AL154" s="227"/>
    </row>
    <row r="155" spans="1:38" s="228" customFormat="1" x14ac:dyDescent="0.3">
      <c r="A155" s="115" t="s">
        <v>250</v>
      </c>
      <c r="B155" s="16" t="s">
        <v>241</v>
      </c>
      <c r="C155" s="86" t="s">
        <v>307</v>
      </c>
      <c r="D155" s="363" t="s">
        <v>243</v>
      </c>
      <c r="E155" s="206" t="s">
        <v>308</v>
      </c>
      <c r="F155" s="7" t="s">
        <v>338</v>
      </c>
      <c r="G155" s="364" t="s">
        <v>251</v>
      </c>
      <c r="H155" s="314">
        <v>1</v>
      </c>
      <c r="I155" s="219"/>
      <c r="J155" s="227"/>
      <c r="K155" s="227"/>
      <c r="L155" s="227"/>
      <c r="M155" s="227"/>
      <c r="N155" s="227"/>
      <c r="O155" s="227"/>
      <c r="P155" s="227"/>
      <c r="Q155" s="227"/>
      <c r="R155" s="227"/>
      <c r="S155" s="227"/>
      <c r="T155" s="227"/>
      <c r="U155" s="227"/>
      <c r="V155" s="227"/>
      <c r="W155" s="227"/>
      <c r="X155" s="227"/>
      <c r="Y155" s="227"/>
      <c r="Z155" s="227"/>
      <c r="AA155" s="227"/>
      <c r="AB155" s="227"/>
      <c r="AC155" s="227"/>
      <c r="AD155" s="227"/>
      <c r="AE155" s="227"/>
      <c r="AF155" s="227"/>
      <c r="AG155" s="227"/>
      <c r="AH155" s="227"/>
      <c r="AI155" s="227"/>
      <c r="AJ155" s="227"/>
      <c r="AK155" s="227"/>
      <c r="AL155" s="227"/>
    </row>
    <row r="156" spans="1:38" s="228" customFormat="1" ht="36" x14ac:dyDescent="0.3">
      <c r="A156" s="113" t="s">
        <v>436</v>
      </c>
      <c r="B156" s="45" t="s">
        <v>241</v>
      </c>
      <c r="C156" s="45" t="s">
        <v>307</v>
      </c>
      <c r="D156" s="348" t="s">
        <v>243</v>
      </c>
      <c r="E156" s="208" t="s">
        <v>308</v>
      </c>
      <c r="F156" s="44" t="s">
        <v>339</v>
      </c>
      <c r="G156" s="278"/>
      <c r="H156" s="309">
        <f>+H157</f>
        <v>1.5</v>
      </c>
      <c r="I156" s="219"/>
      <c r="J156" s="227"/>
      <c r="K156" s="227"/>
      <c r="L156" s="227"/>
      <c r="M156" s="227"/>
      <c r="N156" s="227"/>
      <c r="O156" s="227"/>
      <c r="P156" s="227"/>
      <c r="Q156" s="227"/>
      <c r="R156" s="227"/>
      <c r="S156" s="227"/>
      <c r="T156" s="227"/>
      <c r="U156" s="227"/>
      <c r="V156" s="227"/>
      <c r="W156" s="227"/>
      <c r="X156" s="227"/>
      <c r="Y156" s="227"/>
      <c r="Z156" s="227"/>
      <c r="AA156" s="227"/>
      <c r="AB156" s="227"/>
      <c r="AC156" s="227"/>
      <c r="AD156" s="227"/>
      <c r="AE156" s="227"/>
      <c r="AF156" s="227"/>
      <c r="AG156" s="227"/>
      <c r="AH156" s="227"/>
      <c r="AI156" s="227"/>
      <c r="AJ156" s="227"/>
      <c r="AK156" s="227"/>
      <c r="AL156" s="227"/>
    </row>
    <row r="157" spans="1:38" s="228" customFormat="1" x14ac:dyDescent="0.3">
      <c r="A157" s="293" t="s">
        <v>250</v>
      </c>
      <c r="B157" s="16" t="s">
        <v>241</v>
      </c>
      <c r="C157" s="86" t="s">
        <v>307</v>
      </c>
      <c r="D157" s="86" t="s">
        <v>243</v>
      </c>
      <c r="E157" s="206" t="s">
        <v>308</v>
      </c>
      <c r="F157" s="7" t="s">
        <v>339</v>
      </c>
      <c r="G157" s="364" t="s">
        <v>251</v>
      </c>
      <c r="H157" s="314">
        <v>1.5</v>
      </c>
      <c r="I157" s="219"/>
      <c r="J157" s="227"/>
      <c r="K157" s="227"/>
      <c r="L157" s="227"/>
      <c r="M157" s="227"/>
      <c r="N157" s="227"/>
      <c r="O157" s="227"/>
      <c r="P157" s="227"/>
      <c r="Q157" s="227"/>
      <c r="R157" s="227"/>
      <c r="S157" s="227"/>
      <c r="T157" s="227"/>
      <c r="U157" s="227"/>
      <c r="V157" s="227"/>
      <c r="W157" s="227"/>
      <c r="X157" s="227"/>
      <c r="Y157" s="227"/>
      <c r="Z157" s="227"/>
      <c r="AA157" s="227"/>
      <c r="AB157" s="227"/>
      <c r="AC157" s="227"/>
      <c r="AD157" s="227"/>
      <c r="AE157" s="227"/>
      <c r="AF157" s="227"/>
      <c r="AG157" s="227"/>
      <c r="AH157" s="227"/>
      <c r="AI157" s="227"/>
      <c r="AJ157" s="227"/>
      <c r="AK157" s="227"/>
      <c r="AL157" s="227"/>
    </row>
    <row r="158" spans="1:38" s="228" customFormat="1" x14ac:dyDescent="0.3">
      <c r="A158" s="12"/>
      <c r="B158" s="17"/>
      <c r="C158" s="17"/>
      <c r="D158" s="365"/>
      <c r="E158" s="366"/>
      <c r="F158" s="367"/>
      <c r="G158" s="17"/>
      <c r="H158" s="368"/>
      <c r="I158" s="219"/>
      <c r="J158" s="227"/>
      <c r="K158" s="227"/>
      <c r="L158" s="227"/>
      <c r="M158" s="227"/>
      <c r="N158" s="227"/>
      <c r="O158" s="227"/>
      <c r="P158" s="227"/>
      <c r="Q158" s="227"/>
      <c r="R158" s="227"/>
      <c r="S158" s="227"/>
      <c r="T158" s="227"/>
      <c r="U158" s="227"/>
      <c r="V158" s="227"/>
      <c r="W158" s="227"/>
      <c r="X158" s="227"/>
      <c r="Y158" s="227"/>
      <c r="Z158" s="227"/>
      <c r="AA158" s="227"/>
      <c r="AB158" s="227"/>
      <c r="AC158" s="227"/>
      <c r="AD158" s="227"/>
      <c r="AE158" s="227"/>
      <c r="AF158" s="227"/>
      <c r="AG158" s="227"/>
      <c r="AH158" s="227"/>
      <c r="AI158" s="227"/>
      <c r="AJ158" s="227"/>
      <c r="AK158" s="227"/>
      <c r="AL158" s="227"/>
    </row>
    <row r="159" spans="1:38" s="228" customFormat="1" x14ac:dyDescent="0.3">
      <c r="A159" s="12"/>
      <c r="B159" s="17"/>
      <c r="C159" s="17"/>
      <c r="D159" s="365"/>
      <c r="E159" s="366"/>
      <c r="F159" s="367"/>
      <c r="G159" s="17"/>
      <c r="H159" s="368"/>
      <c r="I159" s="219"/>
      <c r="J159" s="227"/>
      <c r="K159" s="227"/>
      <c r="L159" s="227"/>
      <c r="M159" s="227"/>
      <c r="N159" s="227"/>
      <c r="O159" s="227"/>
      <c r="P159" s="227"/>
      <c r="Q159" s="227"/>
      <c r="R159" s="227"/>
      <c r="S159" s="227"/>
      <c r="T159" s="227"/>
      <c r="U159" s="227"/>
      <c r="V159" s="227"/>
      <c r="W159" s="227"/>
      <c r="X159" s="227"/>
      <c r="Y159" s="227"/>
      <c r="Z159" s="227"/>
      <c r="AA159" s="227"/>
      <c r="AB159" s="227"/>
      <c r="AC159" s="227"/>
      <c r="AD159" s="227"/>
      <c r="AE159" s="227"/>
      <c r="AF159" s="227"/>
      <c r="AG159" s="227"/>
      <c r="AH159" s="227"/>
      <c r="AI159" s="227"/>
      <c r="AJ159" s="227"/>
      <c r="AK159" s="227"/>
      <c r="AL159" s="227"/>
    </row>
    <row r="160" spans="1:38" s="228" customFormat="1" x14ac:dyDescent="0.3">
      <c r="A160" s="12"/>
      <c r="B160" s="17"/>
      <c r="C160" s="17"/>
      <c r="D160" s="365"/>
      <c r="E160" s="366"/>
      <c r="F160" s="367"/>
      <c r="G160" s="17"/>
      <c r="H160" s="368"/>
      <c r="I160" s="219"/>
      <c r="J160" s="227"/>
      <c r="K160" s="227"/>
      <c r="L160" s="227"/>
      <c r="M160" s="227"/>
      <c r="N160" s="227"/>
      <c r="O160" s="227"/>
      <c r="P160" s="227"/>
      <c r="Q160" s="227"/>
      <c r="R160" s="227"/>
      <c r="S160" s="227"/>
      <c r="T160" s="227"/>
      <c r="U160" s="227"/>
      <c r="V160" s="227"/>
      <c r="W160" s="227"/>
      <c r="X160" s="227"/>
      <c r="Y160" s="227"/>
      <c r="Z160" s="227"/>
      <c r="AA160" s="227"/>
      <c r="AB160" s="227"/>
      <c r="AC160" s="227"/>
      <c r="AD160" s="227"/>
      <c r="AE160" s="227"/>
      <c r="AF160" s="227"/>
      <c r="AG160" s="227"/>
      <c r="AH160" s="227"/>
      <c r="AI160" s="227"/>
      <c r="AJ160" s="227"/>
      <c r="AK160" s="227"/>
      <c r="AL160" s="227"/>
    </row>
    <row r="161" spans="1:38" s="228" customFormat="1" x14ac:dyDescent="0.3">
      <c r="A161" s="12"/>
      <c r="B161" s="17"/>
      <c r="C161" s="17"/>
      <c r="D161" s="365"/>
      <c r="E161" s="366"/>
      <c r="F161" s="367"/>
      <c r="G161" s="17"/>
      <c r="H161" s="368"/>
      <c r="I161" s="219"/>
      <c r="J161" s="227"/>
      <c r="K161" s="227"/>
      <c r="L161" s="227"/>
      <c r="M161" s="227"/>
      <c r="N161" s="227"/>
      <c r="O161" s="227"/>
      <c r="P161" s="227"/>
      <c r="Q161" s="227"/>
      <c r="R161" s="227"/>
      <c r="S161" s="227"/>
      <c r="T161" s="227"/>
      <c r="U161" s="227"/>
      <c r="V161" s="227"/>
      <c r="W161" s="227"/>
      <c r="X161" s="227"/>
      <c r="Y161" s="227"/>
      <c r="Z161" s="227"/>
      <c r="AA161" s="227"/>
      <c r="AB161" s="227"/>
      <c r="AC161" s="227"/>
      <c r="AD161" s="227"/>
      <c r="AE161" s="227"/>
      <c r="AF161" s="227"/>
      <c r="AG161" s="227"/>
      <c r="AH161" s="227"/>
      <c r="AI161" s="227"/>
      <c r="AJ161" s="227"/>
      <c r="AK161" s="227"/>
      <c r="AL161" s="227"/>
    </row>
    <row r="162" spans="1:38" s="228" customFormat="1" x14ac:dyDescent="0.3">
      <c r="A162" s="12"/>
      <c r="B162" s="17"/>
      <c r="C162" s="17"/>
      <c r="D162" s="365"/>
      <c r="E162" s="366"/>
      <c r="F162" s="367"/>
      <c r="G162" s="17"/>
      <c r="H162" s="368"/>
      <c r="I162" s="219"/>
      <c r="J162" s="227"/>
      <c r="K162" s="227"/>
      <c r="L162" s="227"/>
      <c r="M162" s="227"/>
      <c r="N162" s="227"/>
      <c r="O162" s="227"/>
      <c r="P162" s="227"/>
      <c r="Q162" s="227"/>
      <c r="R162" s="227"/>
      <c r="S162" s="227"/>
      <c r="T162" s="227"/>
      <c r="U162" s="227"/>
      <c r="V162" s="227"/>
      <c r="W162" s="227"/>
      <c r="X162" s="227"/>
      <c r="Y162" s="227"/>
      <c r="Z162" s="227"/>
      <c r="AA162" s="227"/>
      <c r="AB162" s="227"/>
      <c r="AC162" s="227"/>
      <c r="AD162" s="227"/>
      <c r="AE162" s="227"/>
      <c r="AF162" s="227"/>
      <c r="AG162" s="227"/>
      <c r="AH162" s="227"/>
      <c r="AI162" s="227"/>
      <c r="AJ162" s="227"/>
      <c r="AK162" s="227"/>
      <c r="AL162" s="227"/>
    </row>
    <row r="163" spans="1:38" s="228" customFormat="1" x14ac:dyDescent="0.3">
      <c r="A163" s="12"/>
      <c r="B163" s="17"/>
      <c r="C163" s="17"/>
      <c r="D163" s="365"/>
      <c r="E163" s="366"/>
      <c r="F163" s="367"/>
      <c r="G163" s="17"/>
      <c r="H163" s="368"/>
      <c r="I163" s="219"/>
      <c r="J163" s="227"/>
      <c r="K163" s="227"/>
      <c r="L163" s="227"/>
      <c r="M163" s="227"/>
      <c r="N163" s="227"/>
      <c r="O163" s="227"/>
      <c r="P163" s="227"/>
      <c r="Q163" s="227"/>
      <c r="R163" s="227"/>
      <c r="S163" s="227"/>
      <c r="T163" s="227"/>
      <c r="U163" s="227"/>
      <c r="V163" s="227"/>
      <c r="W163" s="227"/>
      <c r="X163" s="227"/>
      <c r="Y163" s="227"/>
      <c r="Z163" s="227"/>
      <c r="AA163" s="227"/>
      <c r="AB163" s="227"/>
      <c r="AC163" s="227"/>
      <c r="AD163" s="227"/>
      <c r="AE163" s="227"/>
      <c r="AF163" s="227"/>
      <c r="AG163" s="227"/>
      <c r="AH163" s="227"/>
      <c r="AI163" s="227"/>
      <c r="AJ163" s="227"/>
      <c r="AK163" s="227"/>
      <c r="AL163" s="227"/>
    </row>
    <row r="164" spans="1:38" s="228" customFormat="1" x14ac:dyDescent="0.3">
      <c r="A164" s="12"/>
      <c r="B164" s="17"/>
      <c r="C164" s="17"/>
      <c r="D164" s="365"/>
      <c r="E164" s="366"/>
      <c r="F164" s="367"/>
      <c r="G164" s="17"/>
      <c r="H164" s="368"/>
      <c r="I164" s="219"/>
      <c r="J164" s="227"/>
      <c r="K164" s="227"/>
      <c r="L164" s="227"/>
      <c r="M164" s="227"/>
      <c r="N164" s="227"/>
      <c r="O164" s="227"/>
      <c r="P164" s="227"/>
      <c r="Q164" s="227"/>
      <c r="R164" s="227"/>
      <c r="S164" s="227"/>
      <c r="T164" s="227"/>
      <c r="U164" s="227"/>
      <c r="V164" s="227"/>
      <c r="W164" s="227"/>
      <c r="X164" s="227"/>
      <c r="Y164" s="227"/>
      <c r="Z164" s="227"/>
      <c r="AA164" s="227"/>
      <c r="AB164" s="227"/>
      <c r="AC164" s="227"/>
      <c r="AD164" s="227"/>
      <c r="AE164" s="227"/>
      <c r="AF164" s="227"/>
      <c r="AG164" s="227"/>
      <c r="AH164" s="227"/>
      <c r="AI164" s="227"/>
      <c r="AJ164" s="227"/>
      <c r="AK164" s="227"/>
      <c r="AL164" s="227"/>
    </row>
    <row r="165" spans="1:38" s="228" customFormat="1" x14ac:dyDescent="0.3">
      <c r="A165" s="12"/>
      <c r="B165" s="17"/>
      <c r="C165" s="17"/>
      <c r="D165" s="365"/>
      <c r="E165" s="366"/>
      <c r="F165" s="367"/>
      <c r="G165" s="17"/>
      <c r="H165" s="368"/>
      <c r="I165" s="219"/>
      <c r="J165" s="227"/>
      <c r="K165" s="227"/>
      <c r="L165" s="227"/>
      <c r="M165" s="227"/>
      <c r="N165" s="227"/>
      <c r="O165" s="227"/>
      <c r="P165" s="227"/>
      <c r="Q165" s="227"/>
      <c r="R165" s="227"/>
      <c r="S165" s="227"/>
      <c r="T165" s="227"/>
      <c r="U165" s="227"/>
      <c r="V165" s="227"/>
      <c r="W165" s="227"/>
      <c r="X165" s="227"/>
      <c r="Y165" s="227"/>
      <c r="Z165" s="227"/>
      <c r="AA165" s="227"/>
      <c r="AB165" s="227"/>
      <c r="AC165" s="227"/>
      <c r="AD165" s="227"/>
      <c r="AE165" s="227"/>
      <c r="AF165" s="227"/>
      <c r="AG165" s="227"/>
      <c r="AH165" s="227"/>
      <c r="AI165" s="227"/>
      <c r="AJ165" s="227"/>
      <c r="AK165" s="227"/>
      <c r="AL165" s="227"/>
    </row>
    <row r="166" spans="1:38" s="228" customFormat="1" x14ac:dyDescent="0.3">
      <c r="A166" s="12"/>
      <c r="B166" s="17"/>
      <c r="C166" s="17"/>
      <c r="D166" s="365"/>
      <c r="E166" s="366"/>
      <c r="F166" s="367"/>
      <c r="G166" s="17"/>
      <c r="H166" s="368"/>
      <c r="I166" s="219"/>
      <c r="J166" s="227"/>
      <c r="K166" s="227"/>
      <c r="L166" s="227"/>
      <c r="M166" s="227"/>
      <c r="N166" s="227"/>
      <c r="O166" s="227"/>
      <c r="P166" s="227"/>
      <c r="Q166" s="227"/>
      <c r="R166" s="227"/>
      <c r="S166" s="227"/>
      <c r="T166" s="227"/>
      <c r="U166" s="227"/>
      <c r="V166" s="227"/>
      <c r="W166" s="227"/>
      <c r="X166" s="227"/>
      <c r="Y166" s="227"/>
      <c r="Z166" s="227"/>
      <c r="AA166" s="227"/>
      <c r="AB166" s="227"/>
      <c r="AC166" s="227"/>
      <c r="AD166" s="227"/>
      <c r="AE166" s="227"/>
      <c r="AF166" s="227"/>
      <c r="AG166" s="227"/>
      <c r="AH166" s="227"/>
      <c r="AI166" s="227"/>
      <c r="AJ166" s="227"/>
      <c r="AK166" s="227"/>
      <c r="AL166" s="227"/>
    </row>
    <row r="167" spans="1:38" s="228" customFormat="1" x14ac:dyDescent="0.3">
      <c r="A167" s="12"/>
      <c r="B167" s="17"/>
      <c r="C167" s="17"/>
      <c r="D167" s="365"/>
      <c r="E167" s="366"/>
      <c r="F167" s="367"/>
      <c r="G167" s="17"/>
      <c r="H167" s="368"/>
      <c r="I167" s="219"/>
      <c r="J167" s="227"/>
      <c r="K167" s="227"/>
      <c r="L167" s="227"/>
      <c r="M167" s="227"/>
      <c r="N167" s="227"/>
      <c r="O167" s="227"/>
      <c r="P167" s="227"/>
      <c r="Q167" s="227"/>
      <c r="R167" s="227"/>
      <c r="S167" s="227"/>
      <c r="T167" s="227"/>
      <c r="U167" s="227"/>
      <c r="V167" s="227"/>
      <c r="W167" s="227"/>
      <c r="X167" s="227"/>
      <c r="Y167" s="227"/>
      <c r="Z167" s="227"/>
      <c r="AA167" s="227"/>
      <c r="AB167" s="227"/>
      <c r="AC167" s="227"/>
      <c r="AD167" s="227"/>
      <c r="AE167" s="227"/>
      <c r="AF167" s="227"/>
      <c r="AG167" s="227"/>
      <c r="AH167" s="227"/>
      <c r="AI167" s="227"/>
      <c r="AJ167" s="227"/>
      <c r="AK167" s="227"/>
      <c r="AL167" s="227"/>
    </row>
    <row r="168" spans="1:38" s="228" customFormat="1" x14ac:dyDescent="0.3">
      <c r="A168" s="12"/>
      <c r="B168" s="17"/>
      <c r="C168" s="17"/>
      <c r="D168" s="365"/>
      <c r="E168" s="366"/>
      <c r="F168" s="367"/>
      <c r="G168" s="17"/>
      <c r="H168" s="368"/>
      <c r="I168" s="219"/>
      <c r="J168" s="227"/>
      <c r="K168" s="227"/>
      <c r="L168" s="227"/>
      <c r="M168" s="227"/>
      <c r="N168" s="227"/>
      <c r="O168" s="227"/>
      <c r="P168" s="227"/>
      <c r="Q168" s="227"/>
      <c r="R168" s="227"/>
      <c r="S168" s="227"/>
      <c r="T168" s="227"/>
      <c r="U168" s="227"/>
      <c r="V168" s="227"/>
      <c r="W168" s="227"/>
      <c r="X168" s="227"/>
      <c r="Y168" s="227"/>
      <c r="Z168" s="227"/>
      <c r="AA168" s="227"/>
      <c r="AB168" s="227"/>
      <c r="AC168" s="227"/>
      <c r="AD168" s="227"/>
      <c r="AE168" s="227"/>
      <c r="AF168" s="227"/>
      <c r="AG168" s="227"/>
      <c r="AH168" s="227"/>
      <c r="AI168" s="227"/>
      <c r="AJ168" s="227"/>
      <c r="AK168" s="227"/>
      <c r="AL168" s="227"/>
    </row>
    <row r="169" spans="1:38" s="228" customFormat="1" x14ac:dyDescent="0.3">
      <c r="A169" s="12"/>
      <c r="B169" s="17"/>
      <c r="C169" s="17"/>
      <c r="D169" s="365"/>
      <c r="E169" s="366"/>
      <c r="F169" s="367"/>
      <c r="G169" s="17"/>
      <c r="H169" s="368"/>
      <c r="I169" s="219"/>
      <c r="J169" s="227"/>
      <c r="K169" s="227"/>
      <c r="L169" s="227"/>
      <c r="M169" s="227"/>
      <c r="N169" s="227"/>
      <c r="O169" s="227"/>
      <c r="P169" s="227"/>
      <c r="Q169" s="227"/>
      <c r="R169" s="227"/>
      <c r="S169" s="227"/>
      <c r="T169" s="227"/>
      <c r="U169" s="227"/>
      <c r="V169" s="227"/>
      <c r="W169" s="227"/>
      <c r="X169" s="227"/>
      <c r="Y169" s="227"/>
      <c r="Z169" s="227"/>
      <c r="AA169" s="227"/>
      <c r="AB169" s="227"/>
      <c r="AC169" s="227"/>
      <c r="AD169" s="227"/>
      <c r="AE169" s="227"/>
      <c r="AF169" s="227"/>
      <c r="AG169" s="227"/>
      <c r="AH169" s="227"/>
      <c r="AI169" s="227"/>
      <c r="AJ169" s="227"/>
      <c r="AK169" s="227"/>
      <c r="AL169" s="227"/>
    </row>
    <row r="170" spans="1:38" s="228" customFormat="1" x14ac:dyDescent="0.3">
      <c r="A170" s="12"/>
      <c r="B170" s="17"/>
      <c r="C170" s="17"/>
      <c r="D170" s="365"/>
      <c r="E170" s="366"/>
      <c r="F170" s="367"/>
      <c r="G170" s="17"/>
      <c r="H170" s="368"/>
      <c r="I170" s="219"/>
      <c r="J170" s="227"/>
      <c r="K170" s="227"/>
      <c r="L170" s="227"/>
      <c r="M170" s="227"/>
      <c r="N170" s="227"/>
      <c r="O170" s="227"/>
      <c r="P170" s="227"/>
      <c r="Q170" s="227"/>
      <c r="R170" s="227"/>
      <c r="S170" s="227"/>
      <c r="T170" s="227"/>
      <c r="U170" s="227"/>
      <c r="V170" s="227"/>
      <c r="W170" s="227"/>
      <c r="X170" s="227"/>
      <c r="Y170" s="227"/>
      <c r="Z170" s="227"/>
      <c r="AA170" s="227"/>
      <c r="AB170" s="227"/>
      <c r="AC170" s="227"/>
      <c r="AD170" s="227"/>
      <c r="AE170" s="227"/>
      <c r="AF170" s="227"/>
      <c r="AG170" s="227"/>
      <c r="AH170" s="227"/>
      <c r="AI170" s="227"/>
      <c r="AJ170" s="227"/>
      <c r="AK170" s="227"/>
      <c r="AL170" s="227"/>
    </row>
    <row r="171" spans="1:38" s="228" customFormat="1" x14ac:dyDescent="0.3">
      <c r="A171" s="12"/>
      <c r="B171" s="17"/>
      <c r="C171" s="17"/>
      <c r="D171" s="365"/>
      <c r="E171" s="366"/>
      <c r="F171" s="367"/>
      <c r="G171" s="17"/>
      <c r="H171" s="368"/>
      <c r="I171" s="219"/>
      <c r="J171" s="227"/>
      <c r="K171" s="227"/>
      <c r="L171" s="227"/>
      <c r="M171" s="227"/>
      <c r="N171" s="227"/>
      <c r="O171" s="227"/>
      <c r="P171" s="227"/>
      <c r="Q171" s="227"/>
      <c r="R171" s="227"/>
      <c r="S171" s="227"/>
      <c r="T171" s="227"/>
      <c r="U171" s="227"/>
      <c r="V171" s="227"/>
      <c r="W171" s="227"/>
      <c r="X171" s="227"/>
      <c r="Y171" s="227"/>
      <c r="Z171" s="227"/>
      <c r="AA171" s="227"/>
      <c r="AB171" s="227"/>
      <c r="AC171" s="227"/>
      <c r="AD171" s="227"/>
      <c r="AE171" s="227"/>
      <c r="AF171" s="227"/>
      <c r="AG171" s="227"/>
      <c r="AH171" s="227"/>
      <c r="AI171" s="227"/>
      <c r="AJ171" s="227"/>
      <c r="AK171" s="227"/>
      <c r="AL171" s="227"/>
    </row>
    <row r="172" spans="1:38" s="228" customFormat="1" x14ac:dyDescent="0.3">
      <c r="A172" s="12"/>
      <c r="B172" s="17"/>
      <c r="C172" s="17"/>
      <c r="D172" s="365"/>
      <c r="E172" s="366"/>
      <c r="F172" s="367"/>
      <c r="G172" s="17"/>
      <c r="H172" s="368"/>
      <c r="I172" s="219"/>
      <c r="J172" s="227"/>
      <c r="K172" s="227"/>
      <c r="L172" s="227"/>
      <c r="M172" s="227"/>
      <c r="N172" s="227"/>
      <c r="O172" s="227"/>
      <c r="P172" s="227"/>
      <c r="Q172" s="227"/>
      <c r="R172" s="227"/>
      <c r="S172" s="227"/>
      <c r="T172" s="227"/>
      <c r="U172" s="227"/>
      <c r="V172" s="227"/>
      <c r="W172" s="227"/>
      <c r="X172" s="227"/>
      <c r="Y172" s="227"/>
      <c r="Z172" s="227"/>
      <c r="AA172" s="227"/>
      <c r="AB172" s="227"/>
      <c r="AC172" s="227"/>
      <c r="AD172" s="227"/>
      <c r="AE172" s="227"/>
      <c r="AF172" s="227"/>
      <c r="AG172" s="227"/>
      <c r="AH172" s="227"/>
      <c r="AI172" s="227"/>
      <c r="AJ172" s="227"/>
      <c r="AK172" s="227"/>
      <c r="AL172" s="227"/>
    </row>
    <row r="173" spans="1:38" s="228" customFormat="1" x14ac:dyDescent="0.3">
      <c r="A173" s="12"/>
      <c r="B173" s="17"/>
      <c r="C173" s="17"/>
      <c r="D173" s="365"/>
      <c r="E173" s="366"/>
      <c r="F173" s="367"/>
      <c r="G173" s="17"/>
      <c r="H173" s="368"/>
      <c r="I173" s="219"/>
      <c r="J173" s="227"/>
      <c r="K173" s="227"/>
      <c r="L173" s="227"/>
      <c r="M173" s="227"/>
      <c r="N173" s="227"/>
      <c r="O173" s="227"/>
      <c r="P173" s="227"/>
      <c r="Q173" s="227"/>
      <c r="R173" s="227"/>
      <c r="S173" s="227"/>
      <c r="T173" s="227"/>
      <c r="U173" s="227"/>
      <c r="V173" s="227"/>
      <c r="W173" s="227"/>
      <c r="X173" s="227"/>
      <c r="Y173" s="227"/>
      <c r="Z173" s="227"/>
      <c r="AA173" s="227"/>
      <c r="AB173" s="227"/>
      <c r="AC173" s="227"/>
      <c r="AD173" s="227"/>
      <c r="AE173" s="227"/>
      <c r="AF173" s="227"/>
      <c r="AG173" s="227"/>
      <c r="AH173" s="227"/>
      <c r="AI173" s="227"/>
      <c r="AJ173" s="227"/>
      <c r="AK173" s="227"/>
      <c r="AL173" s="227"/>
    </row>
    <row r="174" spans="1:38" s="228" customFormat="1" x14ac:dyDescent="0.3">
      <c r="A174" s="12"/>
      <c r="B174" s="17"/>
      <c r="C174" s="17"/>
      <c r="D174" s="365"/>
      <c r="E174" s="366"/>
      <c r="F174" s="367"/>
      <c r="G174" s="17"/>
      <c r="H174" s="368"/>
      <c r="I174" s="219"/>
      <c r="J174" s="227"/>
      <c r="K174" s="227"/>
      <c r="L174" s="227"/>
      <c r="M174" s="227"/>
      <c r="N174" s="227"/>
      <c r="O174" s="227"/>
      <c r="P174" s="227"/>
      <c r="Q174" s="227"/>
      <c r="R174" s="227"/>
      <c r="S174" s="227"/>
      <c r="T174" s="227"/>
      <c r="U174" s="227"/>
      <c r="V174" s="227"/>
      <c r="W174" s="227"/>
      <c r="X174" s="227"/>
      <c r="Y174" s="227"/>
      <c r="Z174" s="227"/>
      <c r="AA174" s="227"/>
      <c r="AB174" s="227"/>
      <c r="AC174" s="227"/>
      <c r="AD174" s="227"/>
      <c r="AE174" s="227"/>
      <c r="AF174" s="227"/>
      <c r="AG174" s="227"/>
      <c r="AH174" s="227"/>
      <c r="AI174" s="227"/>
      <c r="AJ174" s="227"/>
      <c r="AK174" s="227"/>
      <c r="AL174" s="227"/>
    </row>
    <row r="175" spans="1:38" s="228" customFormat="1" x14ac:dyDescent="0.3">
      <c r="A175" s="12"/>
      <c r="B175" s="17"/>
      <c r="C175" s="17"/>
      <c r="D175" s="365"/>
      <c r="E175" s="366"/>
      <c r="F175" s="367"/>
      <c r="G175" s="17"/>
      <c r="H175" s="368"/>
      <c r="I175" s="219"/>
      <c r="J175" s="227"/>
      <c r="K175" s="227"/>
      <c r="L175" s="227"/>
      <c r="M175" s="227"/>
      <c r="N175" s="227"/>
      <c r="O175" s="227"/>
      <c r="P175" s="227"/>
      <c r="Q175" s="227"/>
      <c r="R175" s="227"/>
      <c r="S175" s="227"/>
      <c r="T175" s="227"/>
      <c r="U175" s="227"/>
      <c r="V175" s="227"/>
      <c r="W175" s="227"/>
      <c r="X175" s="227"/>
      <c r="Y175" s="227"/>
      <c r="Z175" s="227"/>
      <c r="AA175" s="227"/>
      <c r="AB175" s="227"/>
      <c r="AC175" s="227"/>
      <c r="AD175" s="227"/>
      <c r="AE175" s="227"/>
      <c r="AF175" s="227"/>
      <c r="AG175" s="227"/>
      <c r="AH175" s="227"/>
      <c r="AI175" s="227"/>
      <c r="AJ175" s="227"/>
      <c r="AK175" s="227"/>
      <c r="AL175" s="227"/>
    </row>
    <row r="176" spans="1:38" s="228" customFormat="1" x14ac:dyDescent="0.3">
      <c r="A176" s="12"/>
      <c r="B176" s="17"/>
      <c r="C176" s="17"/>
      <c r="D176" s="365"/>
      <c r="E176" s="366"/>
      <c r="F176" s="367"/>
      <c r="G176" s="17"/>
      <c r="H176" s="368"/>
      <c r="I176" s="219"/>
      <c r="J176" s="227"/>
      <c r="K176" s="227"/>
      <c r="L176" s="227"/>
      <c r="M176" s="227"/>
      <c r="N176" s="227"/>
      <c r="O176" s="227"/>
      <c r="P176" s="227"/>
      <c r="Q176" s="227"/>
      <c r="R176" s="227"/>
      <c r="S176" s="227"/>
      <c r="T176" s="227"/>
      <c r="U176" s="227"/>
      <c r="V176" s="227"/>
      <c r="W176" s="227"/>
      <c r="X176" s="227"/>
      <c r="Y176" s="227"/>
      <c r="Z176" s="227"/>
      <c r="AA176" s="227"/>
      <c r="AB176" s="227"/>
      <c r="AC176" s="227"/>
      <c r="AD176" s="227"/>
      <c r="AE176" s="227"/>
      <c r="AF176" s="227"/>
      <c r="AG176" s="227"/>
      <c r="AH176" s="227"/>
      <c r="AI176" s="227"/>
      <c r="AJ176" s="227"/>
      <c r="AK176" s="227"/>
      <c r="AL176" s="227"/>
    </row>
    <row r="177" spans="1:38" s="228" customFormat="1" x14ac:dyDescent="0.3">
      <c r="A177" s="12"/>
      <c r="B177" s="17"/>
      <c r="C177" s="17"/>
      <c r="D177" s="365"/>
      <c r="E177" s="366"/>
      <c r="F177" s="367"/>
      <c r="G177" s="17"/>
      <c r="H177" s="368"/>
      <c r="I177" s="219"/>
      <c r="J177" s="227"/>
      <c r="K177" s="227"/>
      <c r="L177" s="227"/>
      <c r="M177" s="227"/>
      <c r="N177" s="227"/>
      <c r="O177" s="227"/>
      <c r="P177" s="227"/>
      <c r="Q177" s="227"/>
      <c r="R177" s="227"/>
      <c r="S177" s="227"/>
      <c r="T177" s="227"/>
      <c r="U177" s="227"/>
      <c r="V177" s="227"/>
      <c r="W177" s="227"/>
      <c r="X177" s="227"/>
      <c r="Y177" s="227"/>
      <c r="Z177" s="227"/>
      <c r="AA177" s="227"/>
      <c r="AB177" s="227"/>
      <c r="AC177" s="227"/>
      <c r="AD177" s="227"/>
      <c r="AE177" s="227"/>
      <c r="AF177" s="227"/>
      <c r="AG177" s="227"/>
      <c r="AH177" s="227"/>
      <c r="AI177" s="227"/>
      <c r="AJ177" s="227"/>
      <c r="AK177" s="227"/>
      <c r="AL177" s="227"/>
    </row>
    <row r="178" spans="1:38" s="228" customFormat="1" x14ac:dyDescent="0.3">
      <c r="A178" s="12"/>
      <c r="B178" s="17"/>
      <c r="C178" s="17"/>
      <c r="D178" s="365"/>
      <c r="E178" s="366"/>
      <c r="F178" s="367"/>
      <c r="G178" s="17"/>
      <c r="H178" s="368"/>
      <c r="I178" s="219"/>
      <c r="J178" s="227"/>
      <c r="K178" s="227"/>
      <c r="L178" s="227"/>
      <c r="M178" s="227"/>
      <c r="N178" s="227"/>
      <c r="O178" s="227"/>
      <c r="P178" s="227"/>
      <c r="Q178" s="227"/>
      <c r="R178" s="227"/>
      <c r="S178" s="227"/>
      <c r="T178" s="227"/>
      <c r="U178" s="227"/>
      <c r="V178" s="227"/>
      <c r="W178" s="227"/>
      <c r="X178" s="227"/>
      <c r="Y178" s="227"/>
      <c r="Z178" s="227"/>
      <c r="AA178" s="227"/>
      <c r="AB178" s="227"/>
      <c r="AC178" s="227"/>
      <c r="AD178" s="227"/>
      <c r="AE178" s="227"/>
      <c r="AF178" s="227"/>
      <c r="AG178" s="227"/>
      <c r="AH178" s="227"/>
      <c r="AI178" s="227"/>
      <c r="AJ178" s="227"/>
      <c r="AK178" s="227"/>
      <c r="AL178" s="227"/>
    </row>
    <row r="179" spans="1:38" s="228" customFormat="1" x14ac:dyDescent="0.3">
      <c r="A179" s="12"/>
      <c r="B179" s="17"/>
      <c r="C179" s="17"/>
      <c r="D179" s="365"/>
      <c r="E179" s="366"/>
      <c r="F179" s="367"/>
      <c r="G179" s="17"/>
      <c r="H179" s="368"/>
      <c r="I179" s="219"/>
      <c r="J179" s="227"/>
      <c r="K179" s="227"/>
      <c r="L179" s="227"/>
      <c r="M179" s="227"/>
      <c r="N179" s="227"/>
      <c r="O179" s="227"/>
      <c r="P179" s="227"/>
      <c r="Q179" s="227"/>
      <c r="R179" s="227"/>
      <c r="S179" s="227"/>
      <c r="T179" s="227"/>
      <c r="U179" s="227"/>
      <c r="V179" s="227"/>
      <c r="W179" s="227"/>
      <c r="X179" s="227"/>
      <c r="Y179" s="227"/>
      <c r="Z179" s="227"/>
      <c r="AA179" s="227"/>
      <c r="AB179" s="227"/>
      <c r="AC179" s="227"/>
      <c r="AD179" s="227"/>
      <c r="AE179" s="227"/>
      <c r="AF179" s="227"/>
      <c r="AG179" s="227"/>
      <c r="AH179" s="227"/>
      <c r="AI179" s="227"/>
      <c r="AJ179" s="227"/>
      <c r="AK179" s="227"/>
      <c r="AL179" s="227"/>
    </row>
    <row r="180" spans="1:38" s="228" customFormat="1" x14ac:dyDescent="0.3">
      <c r="A180" s="12"/>
      <c r="B180" s="17"/>
      <c r="C180" s="17"/>
      <c r="D180" s="365"/>
      <c r="E180" s="366"/>
      <c r="F180" s="367"/>
      <c r="G180" s="17"/>
      <c r="H180" s="368"/>
      <c r="I180" s="219"/>
      <c r="J180" s="227"/>
      <c r="K180" s="227"/>
      <c r="L180" s="227"/>
      <c r="M180" s="227"/>
      <c r="N180" s="227"/>
      <c r="O180" s="227"/>
      <c r="P180" s="227"/>
      <c r="Q180" s="227"/>
      <c r="R180" s="227"/>
      <c r="S180" s="227"/>
      <c r="T180" s="227"/>
      <c r="U180" s="227"/>
      <c r="V180" s="227"/>
      <c r="W180" s="227"/>
      <c r="X180" s="227"/>
      <c r="Y180" s="227"/>
      <c r="Z180" s="227"/>
      <c r="AA180" s="227"/>
      <c r="AB180" s="227"/>
      <c r="AC180" s="227"/>
      <c r="AD180" s="227"/>
      <c r="AE180" s="227"/>
      <c r="AF180" s="227"/>
      <c r="AG180" s="227"/>
      <c r="AH180" s="227"/>
      <c r="AI180" s="227"/>
      <c r="AJ180" s="227"/>
      <c r="AK180" s="227"/>
      <c r="AL180" s="227"/>
    </row>
    <row r="181" spans="1:38" s="228" customFormat="1" x14ac:dyDescent="0.3">
      <c r="A181" s="12"/>
      <c r="B181" s="17"/>
      <c r="C181" s="17"/>
      <c r="D181" s="365"/>
      <c r="E181" s="366"/>
      <c r="F181" s="367"/>
      <c r="G181" s="17"/>
      <c r="H181" s="368"/>
      <c r="I181" s="219"/>
      <c r="J181" s="227"/>
      <c r="K181" s="227"/>
      <c r="L181" s="227"/>
      <c r="M181" s="227"/>
      <c r="N181" s="227"/>
      <c r="O181" s="227"/>
      <c r="P181" s="227"/>
      <c r="Q181" s="227"/>
      <c r="R181" s="227"/>
      <c r="S181" s="227"/>
      <c r="T181" s="227"/>
      <c r="U181" s="227"/>
      <c r="V181" s="227"/>
      <c r="W181" s="227"/>
      <c r="X181" s="227"/>
      <c r="Y181" s="227"/>
      <c r="Z181" s="227"/>
      <c r="AA181" s="227"/>
      <c r="AB181" s="227"/>
      <c r="AC181" s="227"/>
      <c r="AD181" s="227"/>
      <c r="AE181" s="227"/>
      <c r="AF181" s="227"/>
      <c r="AG181" s="227"/>
      <c r="AH181" s="227"/>
      <c r="AI181" s="227"/>
      <c r="AJ181" s="227"/>
      <c r="AK181" s="227"/>
      <c r="AL181" s="227"/>
    </row>
    <row r="182" spans="1:38" s="228" customFormat="1" x14ac:dyDescent="0.3">
      <c r="A182" s="12"/>
      <c r="B182" s="17"/>
      <c r="C182" s="17"/>
      <c r="D182" s="365"/>
      <c r="E182" s="366"/>
      <c r="F182" s="367"/>
      <c r="G182" s="17"/>
      <c r="H182" s="368"/>
      <c r="I182" s="219"/>
      <c r="J182" s="227"/>
      <c r="K182" s="227"/>
      <c r="L182" s="227"/>
      <c r="M182" s="227"/>
      <c r="N182" s="227"/>
      <c r="O182" s="227"/>
      <c r="P182" s="227"/>
      <c r="Q182" s="227"/>
      <c r="R182" s="227"/>
      <c r="S182" s="227"/>
      <c r="T182" s="227"/>
      <c r="U182" s="227"/>
      <c r="V182" s="227"/>
      <c r="W182" s="227"/>
      <c r="X182" s="227"/>
      <c r="Y182" s="227"/>
      <c r="Z182" s="227"/>
      <c r="AA182" s="227"/>
      <c r="AB182" s="227"/>
      <c r="AC182" s="227"/>
      <c r="AD182" s="227"/>
      <c r="AE182" s="227"/>
      <c r="AF182" s="227"/>
      <c r="AG182" s="227"/>
      <c r="AH182" s="227"/>
      <c r="AI182" s="227"/>
      <c r="AJ182" s="227"/>
      <c r="AK182" s="227"/>
      <c r="AL182" s="227"/>
    </row>
    <row r="183" spans="1:38" s="228" customFormat="1" x14ac:dyDescent="0.3">
      <c r="A183" s="12"/>
      <c r="B183" s="17"/>
      <c r="C183" s="17"/>
      <c r="D183" s="365"/>
      <c r="E183" s="366"/>
      <c r="F183" s="367"/>
      <c r="G183" s="17"/>
      <c r="H183" s="368"/>
      <c r="I183" s="219"/>
      <c r="J183" s="227"/>
      <c r="K183" s="227"/>
      <c r="L183" s="227"/>
      <c r="M183" s="227"/>
      <c r="N183" s="227"/>
      <c r="O183" s="227"/>
      <c r="P183" s="227"/>
      <c r="Q183" s="227"/>
      <c r="R183" s="227"/>
      <c r="S183" s="227"/>
      <c r="T183" s="227"/>
      <c r="U183" s="227"/>
      <c r="V183" s="227"/>
      <c r="W183" s="227"/>
      <c r="X183" s="227"/>
      <c r="Y183" s="227"/>
      <c r="Z183" s="227"/>
      <c r="AA183" s="227"/>
      <c r="AB183" s="227"/>
      <c r="AC183" s="227"/>
      <c r="AD183" s="227"/>
      <c r="AE183" s="227"/>
      <c r="AF183" s="227"/>
      <c r="AG183" s="227"/>
      <c r="AH183" s="227"/>
      <c r="AI183" s="227"/>
      <c r="AJ183" s="227"/>
      <c r="AK183" s="227"/>
      <c r="AL183" s="227"/>
    </row>
    <row r="184" spans="1:38" s="228" customFormat="1" x14ac:dyDescent="0.3">
      <c r="A184" s="12"/>
      <c r="B184" s="17"/>
      <c r="C184" s="17"/>
      <c r="D184" s="365"/>
      <c r="E184" s="366"/>
      <c r="F184" s="367"/>
      <c r="G184" s="17"/>
      <c r="H184" s="368"/>
      <c r="I184" s="219"/>
      <c r="J184" s="227"/>
      <c r="K184" s="227"/>
      <c r="L184" s="227"/>
      <c r="M184" s="227"/>
      <c r="N184" s="227"/>
      <c r="O184" s="227"/>
      <c r="P184" s="227"/>
      <c r="Q184" s="227"/>
      <c r="R184" s="227"/>
      <c r="S184" s="227"/>
      <c r="T184" s="227"/>
      <c r="U184" s="227"/>
      <c r="V184" s="227"/>
      <c r="W184" s="227"/>
      <c r="X184" s="227"/>
      <c r="Y184" s="227"/>
      <c r="Z184" s="227"/>
      <c r="AA184" s="227"/>
      <c r="AB184" s="227"/>
      <c r="AC184" s="227"/>
      <c r="AD184" s="227"/>
      <c r="AE184" s="227"/>
      <c r="AF184" s="227"/>
      <c r="AG184" s="227"/>
      <c r="AH184" s="227"/>
      <c r="AI184" s="227"/>
      <c r="AJ184" s="227"/>
      <c r="AK184" s="227"/>
      <c r="AL184" s="227"/>
    </row>
    <row r="185" spans="1:38" s="228" customFormat="1" x14ac:dyDescent="0.3">
      <c r="A185" s="12"/>
      <c r="B185" s="17"/>
      <c r="C185" s="17"/>
      <c r="D185" s="365"/>
      <c r="E185" s="366"/>
      <c r="F185" s="367"/>
      <c r="G185" s="17"/>
      <c r="H185" s="368"/>
      <c r="I185" s="219"/>
      <c r="J185" s="227"/>
      <c r="K185" s="227"/>
      <c r="L185" s="227"/>
      <c r="M185" s="227"/>
      <c r="N185" s="227"/>
      <c r="O185" s="227"/>
      <c r="P185" s="227"/>
      <c r="Q185" s="227"/>
      <c r="R185" s="227"/>
      <c r="S185" s="227"/>
      <c r="T185" s="227"/>
      <c r="U185" s="227"/>
      <c r="V185" s="227"/>
      <c r="W185" s="227"/>
      <c r="X185" s="227"/>
      <c r="Y185" s="227"/>
      <c r="Z185" s="227"/>
      <c r="AA185" s="227"/>
      <c r="AB185" s="227"/>
      <c r="AC185" s="227"/>
      <c r="AD185" s="227"/>
      <c r="AE185" s="227"/>
      <c r="AF185" s="227"/>
      <c r="AG185" s="227"/>
      <c r="AH185" s="227"/>
      <c r="AI185" s="227"/>
      <c r="AJ185" s="227"/>
      <c r="AK185" s="227"/>
      <c r="AL185" s="227"/>
    </row>
    <row r="186" spans="1:38" s="228" customFormat="1" x14ac:dyDescent="0.3">
      <c r="A186" s="12"/>
      <c r="B186" s="17"/>
      <c r="C186" s="17"/>
      <c r="D186" s="365"/>
      <c r="E186" s="366"/>
      <c r="F186" s="367"/>
      <c r="G186" s="17"/>
      <c r="H186" s="368"/>
      <c r="I186" s="219"/>
      <c r="J186" s="227"/>
      <c r="K186" s="227"/>
      <c r="L186" s="227"/>
      <c r="M186" s="227"/>
      <c r="N186" s="227"/>
      <c r="O186" s="227"/>
      <c r="P186" s="227"/>
      <c r="Q186" s="227"/>
      <c r="R186" s="227"/>
      <c r="S186" s="227"/>
      <c r="T186" s="227"/>
      <c r="U186" s="227"/>
      <c r="V186" s="227"/>
      <c r="W186" s="227"/>
      <c r="X186" s="227"/>
      <c r="Y186" s="227"/>
      <c r="Z186" s="227"/>
      <c r="AA186" s="227"/>
      <c r="AB186" s="227"/>
      <c r="AC186" s="227"/>
      <c r="AD186" s="227"/>
      <c r="AE186" s="227"/>
      <c r="AF186" s="227"/>
      <c r="AG186" s="227"/>
      <c r="AH186" s="227"/>
      <c r="AI186" s="227"/>
      <c r="AJ186" s="227"/>
      <c r="AK186" s="227"/>
      <c r="AL186" s="227"/>
    </row>
    <row r="187" spans="1:38" s="228" customFormat="1" x14ac:dyDescent="0.3">
      <c r="A187" s="12"/>
      <c r="B187" s="17"/>
      <c r="C187" s="17"/>
      <c r="D187" s="365"/>
      <c r="E187" s="366"/>
      <c r="F187" s="367"/>
      <c r="G187" s="17"/>
      <c r="H187" s="368"/>
      <c r="I187" s="219"/>
      <c r="J187" s="227"/>
      <c r="K187" s="227"/>
      <c r="L187" s="227"/>
      <c r="M187" s="227"/>
      <c r="N187" s="227"/>
      <c r="O187" s="227"/>
      <c r="P187" s="227"/>
      <c r="Q187" s="227"/>
      <c r="R187" s="227"/>
      <c r="S187" s="227"/>
      <c r="T187" s="227"/>
      <c r="U187" s="227"/>
      <c r="V187" s="227"/>
      <c r="W187" s="227"/>
      <c r="X187" s="227"/>
      <c r="Y187" s="227"/>
      <c r="Z187" s="227"/>
      <c r="AA187" s="227"/>
      <c r="AB187" s="227"/>
      <c r="AC187" s="227"/>
      <c r="AD187" s="227"/>
      <c r="AE187" s="227"/>
      <c r="AF187" s="227"/>
      <c r="AG187" s="227"/>
      <c r="AH187" s="227"/>
      <c r="AI187" s="227"/>
      <c r="AJ187" s="227"/>
      <c r="AK187" s="227"/>
      <c r="AL187" s="227"/>
    </row>
    <row r="188" spans="1:38" s="228" customFormat="1" x14ac:dyDescent="0.3">
      <c r="A188" s="12"/>
      <c r="B188" s="17"/>
      <c r="C188" s="17"/>
      <c r="D188" s="365"/>
      <c r="E188" s="366"/>
      <c r="F188" s="367"/>
      <c r="G188" s="17"/>
      <c r="H188" s="368"/>
      <c r="I188" s="219"/>
      <c r="J188" s="227"/>
      <c r="K188" s="227"/>
      <c r="L188" s="227"/>
      <c r="M188" s="227"/>
      <c r="N188" s="227"/>
      <c r="O188" s="227"/>
      <c r="P188" s="227"/>
      <c r="Q188" s="227"/>
      <c r="R188" s="227"/>
      <c r="S188" s="227"/>
      <c r="T188" s="227"/>
      <c r="U188" s="227"/>
      <c r="V188" s="227"/>
      <c r="W188" s="227"/>
      <c r="X188" s="227"/>
      <c r="Y188" s="227"/>
      <c r="Z188" s="227"/>
      <c r="AA188" s="227"/>
      <c r="AB188" s="227"/>
      <c r="AC188" s="227"/>
      <c r="AD188" s="227"/>
      <c r="AE188" s="227"/>
      <c r="AF188" s="227"/>
      <c r="AG188" s="227"/>
      <c r="AH188" s="227"/>
      <c r="AI188" s="227"/>
      <c r="AJ188" s="227"/>
      <c r="AK188" s="227"/>
      <c r="AL188" s="227"/>
    </row>
    <row r="189" spans="1:38" s="228" customFormat="1" x14ac:dyDescent="0.3">
      <c r="A189" s="12"/>
      <c r="B189" s="17"/>
      <c r="C189" s="17"/>
      <c r="D189" s="365"/>
      <c r="E189" s="366"/>
      <c r="F189" s="367"/>
      <c r="G189" s="17"/>
      <c r="H189" s="368"/>
      <c r="I189" s="219"/>
      <c r="J189" s="227"/>
      <c r="K189" s="227"/>
      <c r="L189" s="227"/>
      <c r="M189" s="227"/>
      <c r="N189" s="227"/>
      <c r="O189" s="227"/>
      <c r="P189" s="227"/>
      <c r="Q189" s="227"/>
      <c r="R189" s="227"/>
      <c r="S189" s="227"/>
      <c r="T189" s="227"/>
      <c r="U189" s="227"/>
      <c r="V189" s="227"/>
      <c r="W189" s="227"/>
      <c r="X189" s="227"/>
      <c r="Y189" s="227"/>
      <c r="Z189" s="227"/>
      <c r="AA189" s="227"/>
      <c r="AB189" s="227"/>
      <c r="AC189" s="227"/>
      <c r="AD189" s="227"/>
      <c r="AE189" s="227"/>
      <c r="AF189" s="227"/>
      <c r="AG189" s="227"/>
      <c r="AH189" s="227"/>
      <c r="AI189" s="227"/>
      <c r="AJ189" s="227"/>
      <c r="AK189" s="227"/>
      <c r="AL189" s="227"/>
    </row>
    <row r="190" spans="1:38" s="228" customFormat="1" x14ac:dyDescent="0.3">
      <c r="A190" s="12"/>
      <c r="B190" s="17"/>
      <c r="C190" s="17"/>
      <c r="D190" s="365"/>
      <c r="E190" s="366"/>
      <c r="F190" s="367"/>
      <c r="G190" s="17"/>
      <c r="H190" s="368"/>
      <c r="I190" s="219"/>
      <c r="J190" s="227"/>
      <c r="K190" s="227"/>
      <c r="L190" s="227"/>
      <c r="M190" s="227"/>
      <c r="N190" s="227"/>
      <c r="O190" s="227"/>
      <c r="P190" s="227"/>
      <c r="Q190" s="227"/>
      <c r="R190" s="227"/>
      <c r="S190" s="227"/>
      <c r="T190" s="227"/>
      <c r="U190" s="227"/>
      <c r="V190" s="227"/>
      <c r="W190" s="227"/>
      <c r="X190" s="227"/>
      <c r="Y190" s="227"/>
      <c r="Z190" s="227"/>
      <c r="AA190" s="227"/>
      <c r="AB190" s="227"/>
      <c r="AC190" s="227"/>
      <c r="AD190" s="227"/>
      <c r="AE190" s="227"/>
      <c r="AF190" s="227"/>
      <c r="AG190" s="227"/>
      <c r="AH190" s="227"/>
      <c r="AI190" s="227"/>
      <c r="AJ190" s="227"/>
      <c r="AK190" s="227"/>
      <c r="AL190" s="227"/>
    </row>
    <row r="191" spans="1:38" s="228" customFormat="1" x14ac:dyDescent="0.3">
      <c r="A191" s="12"/>
      <c r="B191" s="17"/>
      <c r="C191" s="17"/>
      <c r="D191" s="365"/>
      <c r="E191" s="366"/>
      <c r="F191" s="367"/>
      <c r="G191" s="17"/>
      <c r="H191" s="368"/>
      <c r="I191" s="219"/>
      <c r="J191" s="227"/>
      <c r="K191" s="227"/>
      <c r="L191" s="227"/>
      <c r="M191" s="227"/>
      <c r="N191" s="227"/>
      <c r="O191" s="227"/>
      <c r="P191" s="227"/>
      <c r="Q191" s="227"/>
      <c r="R191" s="227"/>
      <c r="S191" s="227"/>
      <c r="T191" s="227"/>
      <c r="U191" s="227"/>
      <c r="V191" s="227"/>
      <c r="W191" s="227"/>
      <c r="X191" s="227"/>
      <c r="Y191" s="227"/>
      <c r="Z191" s="227"/>
      <c r="AA191" s="227"/>
      <c r="AB191" s="227"/>
      <c r="AC191" s="227"/>
      <c r="AD191" s="227"/>
      <c r="AE191" s="227"/>
      <c r="AF191" s="227"/>
      <c r="AG191" s="227"/>
      <c r="AH191" s="227"/>
      <c r="AI191" s="227"/>
      <c r="AJ191" s="227"/>
      <c r="AK191" s="227"/>
      <c r="AL191" s="227"/>
    </row>
    <row r="192" spans="1:38" s="228" customFormat="1" x14ac:dyDescent="0.3">
      <c r="A192" s="12"/>
      <c r="B192" s="17"/>
      <c r="C192" s="17"/>
      <c r="D192" s="365"/>
      <c r="E192" s="366"/>
      <c r="F192" s="367"/>
      <c r="G192" s="17"/>
      <c r="H192" s="368"/>
      <c r="I192" s="219"/>
      <c r="J192" s="227"/>
      <c r="K192" s="227"/>
      <c r="L192" s="227"/>
      <c r="M192" s="227"/>
      <c r="N192" s="227"/>
      <c r="O192" s="227"/>
      <c r="P192" s="227"/>
      <c r="Q192" s="227"/>
      <c r="R192" s="227"/>
      <c r="S192" s="227"/>
      <c r="T192" s="227"/>
      <c r="U192" s="227"/>
      <c r="V192" s="227"/>
      <c r="W192" s="227"/>
      <c r="X192" s="227"/>
      <c r="Y192" s="227"/>
      <c r="Z192" s="227"/>
      <c r="AA192" s="227"/>
      <c r="AB192" s="227"/>
      <c r="AC192" s="227"/>
      <c r="AD192" s="227"/>
      <c r="AE192" s="227"/>
      <c r="AF192" s="227"/>
      <c r="AG192" s="227"/>
      <c r="AH192" s="227"/>
      <c r="AI192" s="227"/>
      <c r="AJ192" s="227"/>
      <c r="AK192" s="227"/>
      <c r="AL192" s="227"/>
    </row>
    <row r="193" spans="1:38" s="228" customFormat="1" x14ac:dyDescent="0.3">
      <c r="A193" s="12"/>
      <c r="B193" s="17"/>
      <c r="C193" s="17"/>
      <c r="D193" s="365"/>
      <c r="E193" s="366"/>
      <c r="F193" s="367"/>
      <c r="G193" s="17"/>
      <c r="H193" s="368"/>
      <c r="I193" s="219"/>
      <c r="J193" s="227"/>
      <c r="K193" s="227"/>
      <c r="L193" s="227"/>
      <c r="M193" s="227"/>
      <c r="N193" s="227"/>
      <c r="O193" s="227"/>
      <c r="P193" s="227"/>
      <c r="Q193" s="227"/>
      <c r="R193" s="227"/>
      <c r="S193" s="227"/>
      <c r="T193" s="227"/>
      <c r="U193" s="227"/>
      <c r="V193" s="227"/>
      <c r="W193" s="227"/>
      <c r="X193" s="227"/>
      <c r="Y193" s="227"/>
      <c r="Z193" s="227"/>
      <c r="AA193" s="227"/>
      <c r="AB193" s="227"/>
      <c r="AC193" s="227"/>
      <c r="AD193" s="227"/>
      <c r="AE193" s="227"/>
      <c r="AF193" s="227"/>
      <c r="AG193" s="227"/>
      <c r="AH193" s="227"/>
      <c r="AI193" s="227"/>
      <c r="AJ193" s="227"/>
      <c r="AK193" s="227"/>
      <c r="AL193" s="227"/>
    </row>
    <row r="194" spans="1:38" s="228" customFormat="1" x14ac:dyDescent="0.3">
      <c r="A194" s="12"/>
      <c r="B194" s="17"/>
      <c r="C194" s="17"/>
      <c r="D194" s="365"/>
      <c r="E194" s="366"/>
      <c r="F194" s="367"/>
      <c r="G194" s="17"/>
      <c r="H194" s="368"/>
      <c r="I194" s="219"/>
      <c r="J194" s="227"/>
      <c r="K194" s="227"/>
      <c r="L194" s="227"/>
      <c r="M194" s="227"/>
      <c r="N194" s="227"/>
      <c r="O194" s="227"/>
      <c r="P194" s="227"/>
      <c r="Q194" s="227"/>
      <c r="R194" s="227"/>
      <c r="S194" s="227"/>
      <c r="T194" s="227"/>
      <c r="U194" s="227"/>
      <c r="V194" s="227"/>
      <c r="W194" s="227"/>
      <c r="X194" s="227"/>
      <c r="Y194" s="227"/>
      <c r="Z194" s="227"/>
      <c r="AA194" s="227"/>
      <c r="AB194" s="227"/>
      <c r="AC194" s="227"/>
      <c r="AD194" s="227"/>
      <c r="AE194" s="227"/>
      <c r="AF194" s="227"/>
      <c r="AG194" s="227"/>
      <c r="AH194" s="227"/>
      <c r="AI194" s="227"/>
      <c r="AJ194" s="227"/>
      <c r="AK194" s="227"/>
      <c r="AL194" s="227"/>
    </row>
  </sheetData>
  <mergeCells count="8">
    <mergeCell ref="A8:H8"/>
    <mergeCell ref="A1:H1"/>
    <mergeCell ref="A2:H2"/>
    <mergeCell ref="A3:H3"/>
    <mergeCell ref="A4:H4"/>
    <mergeCell ref="A6:G6"/>
    <mergeCell ref="A7:G7"/>
    <mergeCell ref="A5:H5"/>
  </mergeCells>
  <phoneticPr fontId="21" type="noConversion"/>
  <pageMargins left="0.7" right="0.2" top="0.4" bottom="0.31" header="0.3" footer="0.23"/>
  <pageSetup paperSize="9" scale="47" fitToHeight="6" orientation="portrait" blackAndWhite="1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filterMode="1">
    <tabColor rgb="FF3DFA0A"/>
    <pageSetUpPr fitToPage="1"/>
  </sheetPr>
  <dimension ref="A1:AL138"/>
  <sheetViews>
    <sheetView view="pageBreakPreview" zoomScale="60" zoomScaleNormal="60" workbookViewId="0">
      <selection activeCell="H14" sqref="H14"/>
    </sheetView>
  </sheetViews>
  <sheetFormatPr defaultRowHeight="18" x14ac:dyDescent="0.35"/>
  <cols>
    <col min="1" max="1" width="127.6640625" style="12" customWidth="1"/>
    <col min="2" max="3" width="6.6640625" style="12" hidden="1" customWidth="1"/>
    <col min="4" max="4" width="6.6640625" style="10" hidden="1" customWidth="1"/>
    <col min="5" max="5" width="10.109375" style="11" customWidth="1"/>
    <col min="6" max="6" width="8.109375" style="11" customWidth="1"/>
    <col min="7" max="7" width="12.109375" style="535" customWidth="1"/>
    <col min="8" max="8" width="12" style="25" customWidth="1"/>
    <col min="9" max="9" width="17.44140625" style="369" customWidth="1"/>
    <col min="10" max="10" width="20.33203125" style="1" customWidth="1"/>
    <col min="11" max="11" width="15.109375" style="1" customWidth="1"/>
    <col min="12" max="12" width="12.5546875" style="1" bestFit="1" customWidth="1"/>
    <col min="13" max="13" width="12.44140625" style="1" customWidth="1"/>
    <col min="14" max="14" width="12.5546875" style="1" bestFit="1" customWidth="1"/>
    <col min="15" max="15" width="14.109375" style="1" customWidth="1"/>
    <col min="16" max="16" width="12.5546875" style="1" bestFit="1" customWidth="1"/>
    <col min="17" max="17" width="13.109375" style="1" bestFit="1" customWidth="1"/>
    <col min="18" max="38" width="9.109375" style="1"/>
  </cols>
  <sheetData>
    <row r="1" spans="1:38" s="372" customFormat="1" ht="15.75" customHeight="1" x14ac:dyDescent="0.3">
      <c r="A1" s="1174" t="s">
        <v>652</v>
      </c>
      <c r="B1" s="1174"/>
      <c r="C1" s="1174"/>
      <c r="D1" s="1174"/>
      <c r="E1" s="1174"/>
      <c r="F1" s="1174"/>
      <c r="G1" s="1174"/>
      <c r="H1" s="1174"/>
      <c r="I1" s="1174"/>
      <c r="J1" s="1167"/>
      <c r="K1" s="1167"/>
    </row>
    <row r="2" spans="1:38" s="372" customFormat="1" ht="15.75" customHeight="1" x14ac:dyDescent="0.3">
      <c r="A2" s="1174" t="s">
        <v>508</v>
      </c>
      <c r="B2" s="1174"/>
      <c r="C2" s="1174"/>
      <c r="D2" s="1174"/>
      <c r="E2" s="1174"/>
      <c r="F2" s="1174"/>
      <c r="G2" s="1174"/>
      <c r="H2" s="1174"/>
      <c r="I2" s="1174"/>
      <c r="J2" s="1167"/>
      <c r="K2" s="1167"/>
    </row>
    <row r="3" spans="1:38" s="372" customFormat="1" ht="15.75" customHeight="1" x14ac:dyDescent="0.3">
      <c r="A3" s="1174" t="s">
        <v>625</v>
      </c>
      <c r="B3" s="1174"/>
      <c r="C3" s="1174"/>
      <c r="D3" s="1174"/>
      <c r="E3" s="1174"/>
      <c r="F3" s="1174"/>
      <c r="G3" s="1174"/>
      <c r="H3" s="1174"/>
      <c r="I3" s="1174"/>
      <c r="J3" s="1167"/>
      <c r="K3" s="1167"/>
    </row>
    <row r="4" spans="1:38" s="373" customFormat="1" ht="16.5" customHeight="1" x14ac:dyDescent="0.3">
      <c r="A4" s="1175" t="s">
        <v>509</v>
      </c>
      <c r="B4" s="1175"/>
      <c r="C4" s="1175"/>
      <c r="D4" s="1175"/>
      <c r="E4" s="1175"/>
      <c r="F4" s="1175"/>
      <c r="G4" s="1175"/>
      <c r="H4" s="1175"/>
      <c r="I4" s="1175"/>
      <c r="J4" s="1167"/>
      <c r="K4" s="1167"/>
    </row>
    <row r="5" spans="1:38" s="373" customFormat="1" ht="16.5" customHeight="1" x14ac:dyDescent="0.3">
      <c r="A5" s="1175" t="s">
        <v>626</v>
      </c>
      <c r="B5" s="1175"/>
      <c r="C5" s="1175"/>
      <c r="D5" s="1175"/>
      <c r="E5" s="1175"/>
      <c r="F5" s="1175"/>
      <c r="G5" s="1175"/>
      <c r="H5" s="1175"/>
      <c r="I5" s="1175"/>
      <c r="J5" s="1167"/>
      <c r="K5" s="1167"/>
    </row>
    <row r="6" spans="1:38" s="373" customFormat="1" ht="16.5" customHeight="1" x14ac:dyDescent="0.35">
      <c r="A6" s="1194"/>
      <c r="B6" s="1194"/>
      <c r="C6" s="1194"/>
      <c r="D6" s="1194"/>
      <c r="E6" s="1194"/>
      <c r="F6" s="1194"/>
      <c r="G6" s="1194"/>
      <c r="H6" s="1195"/>
      <c r="I6" s="1195"/>
      <c r="J6" s="1167"/>
      <c r="K6" s="1167"/>
    </row>
    <row r="7" spans="1:38" s="373" customFormat="1" ht="66" customHeight="1" x14ac:dyDescent="0.3">
      <c r="A7" s="1184" t="s">
        <v>633</v>
      </c>
      <c r="B7" s="1184"/>
      <c r="C7" s="1184"/>
      <c r="D7" s="1184"/>
      <c r="E7" s="1184"/>
      <c r="F7" s="1184"/>
      <c r="G7" s="1185"/>
      <c r="H7" s="1184"/>
      <c r="I7" s="1184"/>
      <c r="J7" s="1167"/>
      <c r="K7" s="1167"/>
    </row>
    <row r="8" spans="1:38" s="8" customFormat="1" x14ac:dyDescent="0.35">
      <c r="A8" s="378"/>
      <c r="B8" s="378"/>
      <c r="C8" s="378"/>
      <c r="D8" s="379"/>
      <c r="E8" s="379"/>
      <c r="F8" s="379"/>
      <c r="G8" s="538"/>
      <c r="H8" s="874"/>
      <c r="I8" s="1196" t="s">
        <v>450</v>
      </c>
      <c r="J8" s="1169"/>
      <c r="K8" s="1169"/>
    </row>
    <row r="9" spans="1:38" s="583" customFormat="1" ht="54" customHeight="1" x14ac:dyDescent="0.3">
      <c r="A9" s="418" t="s">
        <v>312</v>
      </c>
      <c r="B9" s="418"/>
      <c r="C9" s="418"/>
      <c r="D9" s="421"/>
      <c r="E9" s="430"/>
      <c r="F9" s="537" t="s">
        <v>311</v>
      </c>
      <c r="G9" s="536"/>
      <c r="H9" s="429" t="s">
        <v>238</v>
      </c>
      <c r="I9" s="422" t="s">
        <v>537</v>
      </c>
      <c r="J9" s="422" t="s">
        <v>573</v>
      </c>
      <c r="K9" s="1127" t="s">
        <v>624</v>
      </c>
      <c r="L9" s="1192">
        <v>2023</v>
      </c>
      <c r="M9" s="1193"/>
      <c r="N9" s="1192">
        <v>2024</v>
      </c>
      <c r="O9" s="1193"/>
      <c r="P9" s="1192">
        <v>2025</v>
      </c>
      <c r="Q9" s="1193"/>
      <c r="R9" s="582"/>
      <c r="S9" s="582"/>
      <c r="T9" s="582"/>
      <c r="U9" s="582"/>
      <c r="V9" s="582"/>
      <c r="W9" s="582"/>
      <c r="X9" s="582"/>
      <c r="Y9" s="582"/>
      <c r="Z9" s="582"/>
      <c r="AA9" s="582"/>
      <c r="AB9" s="582"/>
      <c r="AC9" s="582"/>
      <c r="AD9" s="582"/>
      <c r="AE9" s="582"/>
      <c r="AF9" s="582"/>
      <c r="AG9" s="582"/>
      <c r="AH9" s="582"/>
      <c r="AI9" s="582"/>
      <c r="AJ9" s="582"/>
      <c r="AK9" s="582"/>
      <c r="AL9" s="582"/>
    </row>
    <row r="10" spans="1:38" s="794" customFormat="1" ht="17.399999999999999" x14ac:dyDescent="0.3">
      <c r="A10" s="914" t="s">
        <v>245</v>
      </c>
      <c r="B10" s="225"/>
      <c r="C10" s="225"/>
      <c r="D10" s="222"/>
      <c r="E10" s="223"/>
      <c r="F10" s="528"/>
      <c r="G10" s="551"/>
      <c r="H10" s="915"/>
      <c r="I10" s="916">
        <f>I12+I29+I34+I41+I46+I55+I66+I71+I76+I83+I95+I100+I104+I109+I113+I117+I123+I135</f>
        <v>2496610</v>
      </c>
      <c r="J10" s="916">
        <f>J12+J29+J34+J41+J46+J55+J66+J71+J76+J83+J95+J100+J104+J109+J113+J117+J123+J135+J11</f>
        <v>1163717</v>
      </c>
      <c r="K10" s="916">
        <f>K12+K29+K34+K41+K46+K55+K66+K71+K76+K83+K95+K100+K104+K109+K113+K117+K123+K135+K11</f>
        <v>1163699</v>
      </c>
      <c r="L10" s="1128">
        <f>прил4!I10</f>
        <v>2496610</v>
      </c>
      <c r="M10" s="1128">
        <f>I10-L10</f>
        <v>0</v>
      </c>
      <c r="N10" s="1128">
        <f>прил4!J10</f>
        <v>1163717</v>
      </c>
      <c r="O10" s="1128">
        <f>J10-N10</f>
        <v>0</v>
      </c>
      <c r="P10" s="1128">
        <f>прил4!K10</f>
        <v>1163699</v>
      </c>
      <c r="Q10" s="1128">
        <f>K10-P10</f>
        <v>0</v>
      </c>
    </row>
    <row r="11" spans="1:38" s="794" customFormat="1" ht="17.399999999999999" x14ac:dyDescent="0.3">
      <c r="A11" s="1150" t="s">
        <v>143</v>
      </c>
      <c r="B11" s="225"/>
      <c r="C11" s="225"/>
      <c r="D11" s="222"/>
      <c r="E11" s="1151"/>
      <c r="F11" s="1152"/>
      <c r="G11" s="1153"/>
      <c r="H11" s="1154"/>
      <c r="I11" s="1155"/>
      <c r="J11" s="1155">
        <f>прил4!J11</f>
        <v>26160</v>
      </c>
      <c r="K11" s="1155">
        <f>прил4!K11</f>
        <v>52108</v>
      </c>
      <c r="L11" s="1149"/>
      <c r="M11" s="1149"/>
      <c r="N11" s="1149"/>
      <c r="O11" s="1149"/>
      <c r="P11" s="1149"/>
      <c r="Q11" s="1149"/>
    </row>
    <row r="12" spans="1:38" s="794" customFormat="1" ht="34.799999999999997" x14ac:dyDescent="0.3">
      <c r="A12" s="691" t="s">
        <v>589</v>
      </c>
      <c r="B12" s="493" t="s">
        <v>241</v>
      </c>
      <c r="C12" s="493" t="s">
        <v>290</v>
      </c>
      <c r="D12" s="495" t="s">
        <v>242</v>
      </c>
      <c r="E12" s="687" t="s">
        <v>313</v>
      </c>
      <c r="F12" s="688" t="s">
        <v>14</v>
      </c>
      <c r="G12" s="673" t="s">
        <v>11</v>
      </c>
      <c r="H12" s="697"/>
      <c r="I12" s="913">
        <f>I13+I25</f>
        <v>519500</v>
      </c>
      <c r="J12" s="913">
        <f t="shared" ref="J12:K12" si="0">J13+J25</f>
        <v>399700</v>
      </c>
      <c r="K12" s="913">
        <f t="shared" si="0"/>
        <v>393400</v>
      </c>
    </row>
    <row r="13" spans="1:38" s="799" customFormat="1" ht="72" x14ac:dyDescent="0.3">
      <c r="A13" s="1012" t="s">
        <v>590</v>
      </c>
      <c r="B13" s="703" t="s">
        <v>241</v>
      </c>
      <c r="C13" s="703" t="s">
        <v>290</v>
      </c>
      <c r="D13" s="708" t="s">
        <v>242</v>
      </c>
      <c r="E13" s="1088" t="s">
        <v>315</v>
      </c>
      <c r="F13" s="1089" t="s">
        <v>14</v>
      </c>
      <c r="G13" s="1090" t="s">
        <v>11</v>
      </c>
      <c r="H13" s="1018"/>
      <c r="I13" s="1027">
        <f>+I14</f>
        <v>519500</v>
      </c>
      <c r="J13" s="1027">
        <f t="shared" ref="J13:K13" si="1">+J14</f>
        <v>399700</v>
      </c>
      <c r="K13" s="1027">
        <f t="shared" si="1"/>
        <v>393400</v>
      </c>
    </row>
    <row r="14" spans="1:38" s="800" customFormat="1" x14ac:dyDescent="0.3">
      <c r="A14" s="762" t="s">
        <v>449</v>
      </c>
      <c r="B14" s="755" t="s">
        <v>241</v>
      </c>
      <c r="C14" s="755" t="s">
        <v>290</v>
      </c>
      <c r="D14" s="756" t="s">
        <v>242</v>
      </c>
      <c r="E14" s="757" t="s">
        <v>315</v>
      </c>
      <c r="F14" s="758" t="s">
        <v>242</v>
      </c>
      <c r="G14" s="759" t="s">
        <v>11</v>
      </c>
      <c r="H14" s="755"/>
      <c r="I14" s="760">
        <f>I15+I17+I19</f>
        <v>519500</v>
      </c>
      <c r="J14" s="760">
        <f t="shared" ref="J14:K14" si="2">J15+J17+J19</f>
        <v>399700</v>
      </c>
      <c r="K14" s="760">
        <f t="shared" si="2"/>
        <v>393400</v>
      </c>
    </row>
    <row r="15" spans="1:38" s="796" customFormat="1" ht="36" hidden="1" x14ac:dyDescent="0.3">
      <c r="A15" s="1028" t="s">
        <v>521</v>
      </c>
      <c r="B15" s="722" t="s">
        <v>241</v>
      </c>
      <c r="C15" s="722" t="s">
        <v>290</v>
      </c>
      <c r="D15" s="723" t="s">
        <v>242</v>
      </c>
      <c r="E15" s="986" t="s">
        <v>315</v>
      </c>
      <c r="F15" s="987" t="s">
        <v>242</v>
      </c>
      <c r="G15" s="980" t="s">
        <v>130</v>
      </c>
      <c r="H15" s="1029"/>
      <c r="I15" s="989">
        <f>I16</f>
        <v>0</v>
      </c>
      <c r="J15" s="989">
        <f t="shared" ref="J15:K15" si="3">J16</f>
        <v>0</v>
      </c>
      <c r="K15" s="989">
        <f t="shared" si="3"/>
        <v>0</v>
      </c>
    </row>
    <row r="16" spans="1:38" ht="54" hidden="1" x14ac:dyDescent="0.3">
      <c r="A16" s="158" t="s">
        <v>249</v>
      </c>
      <c r="B16" s="409" t="s">
        <v>241</v>
      </c>
      <c r="C16" s="409" t="s">
        <v>290</v>
      </c>
      <c r="D16" s="16" t="s">
        <v>242</v>
      </c>
      <c r="E16" s="628" t="s">
        <v>315</v>
      </c>
      <c r="F16" s="629" t="s">
        <v>242</v>
      </c>
      <c r="G16" s="581" t="s">
        <v>130</v>
      </c>
      <c r="H16" s="16" t="s">
        <v>244</v>
      </c>
      <c r="I16" s="795">
        <f>+прил4!I144</f>
        <v>0</v>
      </c>
      <c r="J16" s="795">
        <f>+прил4!J144</f>
        <v>0</v>
      </c>
      <c r="K16" s="795">
        <f>+прил4!K144</f>
        <v>0</v>
      </c>
    </row>
    <row r="17" spans="1:11" ht="36" x14ac:dyDescent="0.3">
      <c r="A17" s="1028" t="s">
        <v>522</v>
      </c>
      <c r="B17" s="409"/>
      <c r="C17" s="409"/>
      <c r="D17" s="16"/>
      <c r="E17" s="986" t="s">
        <v>315</v>
      </c>
      <c r="F17" s="987" t="s">
        <v>242</v>
      </c>
      <c r="G17" s="980" t="s">
        <v>129</v>
      </c>
      <c r="H17" s="1034"/>
      <c r="I17" s="1065">
        <f>I18</f>
        <v>0</v>
      </c>
      <c r="J17" s="1065">
        <f t="shared" ref="J17:K17" si="4">J18</f>
        <v>0</v>
      </c>
      <c r="K17" s="1065">
        <f t="shared" si="4"/>
        <v>0</v>
      </c>
    </row>
    <row r="18" spans="1:11" ht="54" x14ac:dyDescent="0.3">
      <c r="A18" s="158" t="s">
        <v>249</v>
      </c>
      <c r="B18" s="409"/>
      <c r="C18" s="409"/>
      <c r="D18" s="16"/>
      <c r="E18" s="628" t="s">
        <v>315</v>
      </c>
      <c r="F18" s="629" t="s">
        <v>242</v>
      </c>
      <c r="G18" s="581" t="s">
        <v>132</v>
      </c>
      <c r="H18" s="16" t="s">
        <v>244</v>
      </c>
      <c r="I18" s="795">
        <f>прил4!I146</f>
        <v>0</v>
      </c>
      <c r="J18" s="795">
        <f>прил4!J146</f>
        <v>0</v>
      </c>
      <c r="K18" s="795">
        <f>прил4!K146</f>
        <v>0</v>
      </c>
    </row>
    <row r="19" spans="1:11" s="796" customFormat="1" x14ac:dyDescent="0.3">
      <c r="A19" s="983" t="s">
        <v>317</v>
      </c>
      <c r="B19" s="722" t="s">
        <v>241</v>
      </c>
      <c r="C19" s="722" t="s">
        <v>290</v>
      </c>
      <c r="D19" s="723" t="s">
        <v>242</v>
      </c>
      <c r="E19" s="986" t="s">
        <v>315</v>
      </c>
      <c r="F19" s="987" t="s">
        <v>242</v>
      </c>
      <c r="G19" s="980" t="s">
        <v>664</v>
      </c>
      <c r="H19" s="1029"/>
      <c r="I19" s="989">
        <f>SUM(I20:I22)</f>
        <v>519500</v>
      </c>
      <c r="J19" s="989">
        <f t="shared" ref="J19" si="5">SUM(J20:J22)</f>
        <v>399700</v>
      </c>
      <c r="K19" s="989">
        <f>прил4!K178</f>
        <v>393400</v>
      </c>
    </row>
    <row r="20" spans="1:11" x14ac:dyDescent="0.3">
      <c r="A20" s="115" t="s">
        <v>152</v>
      </c>
      <c r="B20" s="409" t="s">
        <v>241</v>
      </c>
      <c r="C20" s="409" t="s">
        <v>290</v>
      </c>
      <c r="D20" s="16" t="s">
        <v>242</v>
      </c>
      <c r="E20" s="628" t="s">
        <v>315</v>
      </c>
      <c r="F20" s="629" t="s">
        <v>242</v>
      </c>
      <c r="G20" s="581" t="s">
        <v>664</v>
      </c>
      <c r="H20" s="16" t="s">
        <v>251</v>
      </c>
      <c r="I20" s="795">
        <f>+прил4!I148</f>
        <v>0</v>
      </c>
      <c r="J20" s="795">
        <f>+прил4!J148</f>
        <v>0</v>
      </c>
      <c r="K20" s="795">
        <f>+прил4!K148</f>
        <v>0</v>
      </c>
    </row>
    <row r="21" spans="1:11" x14ac:dyDescent="0.3">
      <c r="A21" s="33" t="s">
        <v>252</v>
      </c>
      <c r="B21" s="409" t="s">
        <v>241</v>
      </c>
      <c r="C21" s="409" t="s">
        <v>290</v>
      </c>
      <c r="D21" s="16" t="s">
        <v>242</v>
      </c>
      <c r="E21" s="628" t="s">
        <v>315</v>
      </c>
      <c r="F21" s="629" t="s">
        <v>242</v>
      </c>
      <c r="G21" s="581" t="s">
        <v>664</v>
      </c>
      <c r="H21" s="16" t="s">
        <v>253</v>
      </c>
      <c r="I21" s="795">
        <f>+прил4!I149</f>
        <v>0</v>
      </c>
      <c r="J21" s="795">
        <f>+прил4!J149</f>
        <v>0</v>
      </c>
      <c r="K21" s="795">
        <f>+прил4!K149</f>
        <v>0</v>
      </c>
    </row>
    <row r="22" spans="1:11" x14ac:dyDescent="0.3">
      <c r="A22" s="115" t="s">
        <v>255</v>
      </c>
      <c r="B22" s="409"/>
      <c r="C22" s="409"/>
      <c r="D22" s="16"/>
      <c r="E22" s="628" t="s">
        <v>315</v>
      </c>
      <c r="F22" s="629" t="s">
        <v>242</v>
      </c>
      <c r="G22" s="581" t="s">
        <v>663</v>
      </c>
      <c r="H22" s="16" t="s">
        <v>256</v>
      </c>
      <c r="I22" s="795">
        <f>прил4!I178</f>
        <v>519500</v>
      </c>
      <c r="J22" s="795">
        <f>прил4!J178</f>
        <v>399700</v>
      </c>
      <c r="K22" s="795"/>
    </row>
    <row r="23" spans="1:11" s="796" customFormat="1" ht="36" x14ac:dyDescent="0.3">
      <c r="A23" s="983" t="s">
        <v>512</v>
      </c>
      <c r="B23" s="1029"/>
      <c r="C23" s="1029"/>
      <c r="D23" s="1034"/>
      <c r="E23" s="986" t="s">
        <v>315</v>
      </c>
      <c r="F23" s="987" t="s">
        <v>242</v>
      </c>
      <c r="G23" s="980" t="s">
        <v>141</v>
      </c>
      <c r="H23" s="1034"/>
      <c r="I23" s="1065">
        <f>I24</f>
        <v>0</v>
      </c>
      <c r="J23" s="1065">
        <f t="shared" ref="J23:K23" si="6">J24</f>
        <v>0</v>
      </c>
      <c r="K23" s="1065">
        <f t="shared" si="6"/>
        <v>0</v>
      </c>
    </row>
    <row r="24" spans="1:11" x14ac:dyDescent="0.3">
      <c r="A24" s="115" t="s">
        <v>152</v>
      </c>
      <c r="B24" s="409"/>
      <c r="C24" s="409"/>
      <c r="D24" s="16"/>
      <c r="E24" s="628" t="s">
        <v>315</v>
      </c>
      <c r="F24" s="629" t="s">
        <v>242</v>
      </c>
      <c r="G24" s="581" t="s">
        <v>141</v>
      </c>
      <c r="H24" s="16" t="s">
        <v>251</v>
      </c>
      <c r="I24" s="795">
        <f>прил4!I151</f>
        <v>0</v>
      </c>
      <c r="J24" s="795">
        <f>прил4!J151</f>
        <v>0</v>
      </c>
      <c r="K24" s="795">
        <f>прил4!K151</f>
        <v>0</v>
      </c>
    </row>
    <row r="25" spans="1:11" s="799" customFormat="1" ht="36" x14ac:dyDescent="0.3">
      <c r="A25" s="1012" t="s">
        <v>611</v>
      </c>
      <c r="B25" s="1013" t="s">
        <v>241</v>
      </c>
      <c r="C25" s="1013" t="s">
        <v>290</v>
      </c>
      <c r="D25" s="1018" t="s">
        <v>248</v>
      </c>
      <c r="E25" s="1088" t="s">
        <v>497</v>
      </c>
      <c r="F25" s="1089" t="s">
        <v>14</v>
      </c>
      <c r="G25" s="1090" t="s">
        <v>11</v>
      </c>
      <c r="H25" s="1018"/>
      <c r="I25" s="1027">
        <f>+I26</f>
        <v>0</v>
      </c>
      <c r="J25" s="1027">
        <f t="shared" ref="J25:K27" si="7">+J26</f>
        <v>0</v>
      </c>
      <c r="K25" s="1027">
        <f t="shared" si="7"/>
        <v>0</v>
      </c>
    </row>
    <row r="26" spans="1:11" s="800" customFormat="1" ht="90" x14ac:dyDescent="0.3">
      <c r="A26" s="762" t="s">
        <v>495</v>
      </c>
      <c r="B26" s="755" t="s">
        <v>241</v>
      </c>
      <c r="C26" s="755" t="s">
        <v>290</v>
      </c>
      <c r="D26" s="756" t="s">
        <v>248</v>
      </c>
      <c r="E26" s="757" t="s">
        <v>497</v>
      </c>
      <c r="F26" s="758" t="s">
        <v>243</v>
      </c>
      <c r="G26" s="759" t="s">
        <v>11</v>
      </c>
      <c r="H26" s="755"/>
      <c r="I26" s="760">
        <f>+I27</f>
        <v>0</v>
      </c>
      <c r="J26" s="760">
        <f t="shared" si="7"/>
        <v>0</v>
      </c>
      <c r="K26" s="760">
        <f t="shared" si="7"/>
        <v>0</v>
      </c>
    </row>
    <row r="27" spans="1:11" s="796" customFormat="1" ht="36" x14ac:dyDescent="0.3">
      <c r="A27" s="983" t="s">
        <v>496</v>
      </c>
      <c r="B27" s="1029" t="s">
        <v>241</v>
      </c>
      <c r="C27" s="1029" t="s">
        <v>290</v>
      </c>
      <c r="D27" s="1030" t="s">
        <v>248</v>
      </c>
      <c r="E27" s="986" t="s">
        <v>497</v>
      </c>
      <c r="F27" s="987" t="s">
        <v>243</v>
      </c>
      <c r="G27" s="980" t="s">
        <v>35</v>
      </c>
      <c r="H27" s="1029"/>
      <c r="I27" s="989">
        <f>+I28</f>
        <v>0</v>
      </c>
      <c r="J27" s="989">
        <f t="shared" si="7"/>
        <v>0</v>
      </c>
      <c r="K27" s="989">
        <f t="shared" si="7"/>
        <v>0</v>
      </c>
    </row>
    <row r="28" spans="1:11" x14ac:dyDescent="0.3">
      <c r="A28" s="115" t="s">
        <v>152</v>
      </c>
      <c r="B28" s="409" t="s">
        <v>241</v>
      </c>
      <c r="C28" s="409" t="s">
        <v>290</v>
      </c>
      <c r="D28" s="16" t="s">
        <v>248</v>
      </c>
      <c r="E28" s="628" t="s">
        <v>497</v>
      </c>
      <c r="F28" s="629" t="s">
        <v>243</v>
      </c>
      <c r="G28" s="581" t="s">
        <v>35</v>
      </c>
      <c r="H28" s="16" t="s">
        <v>251</v>
      </c>
      <c r="I28" s="795">
        <f>+прил4!I156</f>
        <v>0</v>
      </c>
      <c r="J28" s="795">
        <f>+прил4!J156</f>
        <v>0</v>
      </c>
      <c r="K28" s="795">
        <f>+прил4!K156</f>
        <v>0</v>
      </c>
    </row>
    <row r="29" spans="1:11" ht="52.2" x14ac:dyDescent="0.3">
      <c r="A29" s="665" t="s">
        <v>623</v>
      </c>
      <c r="B29" s="409"/>
      <c r="C29" s="409"/>
      <c r="D29" s="16"/>
      <c r="E29" s="687" t="s">
        <v>324</v>
      </c>
      <c r="F29" s="688" t="s">
        <v>14</v>
      </c>
      <c r="G29" s="673" t="s">
        <v>11</v>
      </c>
      <c r="H29" s="1118"/>
      <c r="I29" s="1119">
        <f>I30</f>
        <v>212209</v>
      </c>
      <c r="J29" s="1119">
        <f t="shared" ref="J29:K32" si="8">J30</f>
        <v>42400</v>
      </c>
      <c r="K29" s="1119">
        <f t="shared" si="8"/>
        <v>42400</v>
      </c>
    </row>
    <row r="30" spans="1:11" ht="54" x14ac:dyDescent="0.3">
      <c r="A30" s="995" t="s">
        <v>615</v>
      </c>
      <c r="B30" s="703"/>
      <c r="C30" s="703"/>
      <c r="D30" s="708"/>
      <c r="E30" s="1088" t="s">
        <v>325</v>
      </c>
      <c r="F30" s="1089" t="s">
        <v>14</v>
      </c>
      <c r="G30" s="1090" t="s">
        <v>11</v>
      </c>
      <c r="H30" s="1018"/>
      <c r="I30" s="1055">
        <f>I31</f>
        <v>212209</v>
      </c>
      <c r="J30" s="1055">
        <f t="shared" si="8"/>
        <v>42400</v>
      </c>
      <c r="K30" s="1055">
        <f t="shared" si="8"/>
        <v>42400</v>
      </c>
    </row>
    <row r="31" spans="1:11" ht="36" x14ac:dyDescent="0.3">
      <c r="A31" s="754" t="s">
        <v>533</v>
      </c>
      <c r="B31" s="409"/>
      <c r="C31" s="409"/>
      <c r="D31" s="16"/>
      <c r="E31" s="773" t="s">
        <v>325</v>
      </c>
      <c r="F31" s="890" t="s">
        <v>242</v>
      </c>
      <c r="G31" s="759" t="s">
        <v>11</v>
      </c>
      <c r="H31" s="766"/>
      <c r="I31" s="760">
        <f>I32</f>
        <v>212209</v>
      </c>
      <c r="J31" s="760">
        <f t="shared" si="8"/>
        <v>42400</v>
      </c>
      <c r="K31" s="760">
        <f t="shared" si="8"/>
        <v>42400</v>
      </c>
    </row>
    <row r="32" spans="1:11" x14ac:dyDescent="0.3">
      <c r="A32" s="983" t="s">
        <v>534</v>
      </c>
      <c r="B32" s="409"/>
      <c r="C32" s="409"/>
      <c r="D32" s="16"/>
      <c r="E32" s="1061" t="s">
        <v>325</v>
      </c>
      <c r="F32" s="1062" t="s">
        <v>242</v>
      </c>
      <c r="G32" s="1063" t="s">
        <v>535</v>
      </c>
      <c r="H32" s="1034"/>
      <c r="I32" s="1065">
        <f>I33</f>
        <v>212209</v>
      </c>
      <c r="J32" s="1065">
        <f t="shared" si="8"/>
        <v>42400</v>
      </c>
      <c r="K32" s="1065">
        <f t="shared" si="8"/>
        <v>42400</v>
      </c>
    </row>
    <row r="33" spans="1:11" x14ac:dyDescent="0.3">
      <c r="A33" s="115" t="s">
        <v>295</v>
      </c>
      <c r="B33" s="409"/>
      <c r="C33" s="409"/>
      <c r="D33" s="16"/>
      <c r="E33" s="889" t="s">
        <v>325</v>
      </c>
      <c r="F33" s="886" t="s">
        <v>242</v>
      </c>
      <c r="G33" s="581" t="s">
        <v>535</v>
      </c>
      <c r="H33" s="16" t="s">
        <v>296</v>
      </c>
      <c r="I33" s="795">
        <f>прил4!I164</f>
        <v>212209</v>
      </c>
      <c r="J33" s="795">
        <f>прил4!J164</f>
        <v>42400</v>
      </c>
      <c r="K33" s="795">
        <f>прил4!K164</f>
        <v>42400</v>
      </c>
    </row>
    <row r="34" spans="1:11" s="794" customFormat="1" ht="52.2" x14ac:dyDescent="0.3">
      <c r="A34" s="691" t="s">
        <v>585</v>
      </c>
      <c r="B34" s="493" t="s">
        <v>241</v>
      </c>
      <c r="C34" s="493" t="s">
        <v>248</v>
      </c>
      <c r="D34" s="495" t="s">
        <v>280</v>
      </c>
      <c r="E34" s="687" t="s">
        <v>8</v>
      </c>
      <c r="F34" s="688" t="s">
        <v>14</v>
      </c>
      <c r="G34" s="673" t="s">
        <v>11</v>
      </c>
      <c r="H34" s="689"/>
      <c r="I34" s="690">
        <f>+I35</f>
        <v>70000</v>
      </c>
      <c r="J34" s="690">
        <f t="shared" ref="J34:K35" si="9">+J35</f>
        <v>5000</v>
      </c>
      <c r="K34" s="690">
        <f t="shared" si="9"/>
        <v>4250</v>
      </c>
    </row>
    <row r="35" spans="1:11" s="799" customFormat="1" ht="90" x14ac:dyDescent="0.3">
      <c r="A35" s="1064" t="s">
        <v>586</v>
      </c>
      <c r="B35" s="703" t="s">
        <v>241</v>
      </c>
      <c r="C35" s="703" t="s">
        <v>248</v>
      </c>
      <c r="D35" s="708" t="s">
        <v>280</v>
      </c>
      <c r="E35" s="1053" t="s">
        <v>0</v>
      </c>
      <c r="F35" s="1054" t="s">
        <v>14</v>
      </c>
      <c r="G35" s="1026" t="s">
        <v>11</v>
      </c>
      <c r="H35" s="1018"/>
      <c r="I35" s="1055">
        <f>+I36</f>
        <v>70000</v>
      </c>
      <c r="J35" s="1055">
        <f t="shared" si="9"/>
        <v>5000</v>
      </c>
      <c r="K35" s="1055">
        <f t="shared" si="9"/>
        <v>4250</v>
      </c>
    </row>
    <row r="36" spans="1:11" s="800" customFormat="1" ht="36" x14ac:dyDescent="0.3">
      <c r="A36" s="770" t="s">
        <v>1</v>
      </c>
      <c r="B36" s="755" t="s">
        <v>241</v>
      </c>
      <c r="C36" s="755" t="s">
        <v>248</v>
      </c>
      <c r="D36" s="766" t="s">
        <v>280</v>
      </c>
      <c r="E36" s="777" t="s">
        <v>0</v>
      </c>
      <c r="F36" s="774" t="s">
        <v>242</v>
      </c>
      <c r="G36" s="778" t="s">
        <v>9</v>
      </c>
      <c r="H36" s="766"/>
      <c r="I36" s="760">
        <f>+I37+I39</f>
        <v>70000</v>
      </c>
      <c r="J36" s="760">
        <f t="shared" ref="J36:K36" si="10">+J37+J39</f>
        <v>5000</v>
      </c>
      <c r="K36" s="760">
        <f t="shared" si="10"/>
        <v>4250</v>
      </c>
    </row>
    <row r="37" spans="1:11" s="796" customFormat="1" x14ac:dyDescent="0.3">
      <c r="A37" s="983" t="s">
        <v>2</v>
      </c>
      <c r="B37" s="722" t="s">
        <v>241</v>
      </c>
      <c r="C37" s="722" t="s">
        <v>248</v>
      </c>
      <c r="D37" s="724" t="s">
        <v>280</v>
      </c>
      <c r="E37" s="986" t="s">
        <v>0</v>
      </c>
      <c r="F37" s="987" t="s">
        <v>242</v>
      </c>
      <c r="G37" s="988" t="s">
        <v>31</v>
      </c>
      <c r="H37" s="1034"/>
      <c r="I37" s="1065">
        <f>+I38</f>
        <v>30000</v>
      </c>
      <c r="J37" s="1065">
        <f t="shared" ref="J37:K37" si="11">+J38</f>
        <v>2500</v>
      </c>
      <c r="K37" s="1065">
        <f t="shared" si="11"/>
        <v>2500</v>
      </c>
    </row>
    <row r="38" spans="1:11" x14ac:dyDescent="0.3">
      <c r="A38" s="115" t="s">
        <v>152</v>
      </c>
      <c r="B38" s="409" t="s">
        <v>241</v>
      </c>
      <c r="C38" s="409" t="s">
        <v>248</v>
      </c>
      <c r="D38" s="16" t="s">
        <v>280</v>
      </c>
      <c r="E38" s="628" t="s">
        <v>0</v>
      </c>
      <c r="F38" s="629" t="s">
        <v>242</v>
      </c>
      <c r="G38" s="318" t="s">
        <v>31</v>
      </c>
      <c r="H38" s="16" t="s">
        <v>251</v>
      </c>
      <c r="I38" s="795">
        <f>+прил4!I106</f>
        <v>30000</v>
      </c>
      <c r="J38" s="795">
        <f>+прил4!J106</f>
        <v>2500</v>
      </c>
      <c r="K38" s="795">
        <f>+прил4!K106</f>
        <v>2500</v>
      </c>
    </row>
    <row r="39" spans="1:11" s="796" customFormat="1" x14ac:dyDescent="0.3">
      <c r="A39" s="983" t="s">
        <v>3</v>
      </c>
      <c r="B39" s="1029" t="s">
        <v>241</v>
      </c>
      <c r="C39" s="1029" t="s">
        <v>248</v>
      </c>
      <c r="D39" s="1034" t="s">
        <v>280</v>
      </c>
      <c r="E39" s="986" t="s">
        <v>0</v>
      </c>
      <c r="F39" s="987" t="s">
        <v>242</v>
      </c>
      <c r="G39" s="988" t="s">
        <v>32</v>
      </c>
      <c r="H39" s="1034"/>
      <c r="I39" s="1065">
        <f>+I40</f>
        <v>40000</v>
      </c>
      <c r="J39" s="1065">
        <f t="shared" ref="J39:K39" si="12">+J40</f>
        <v>2500</v>
      </c>
      <c r="K39" s="1065">
        <f t="shared" si="12"/>
        <v>1750</v>
      </c>
    </row>
    <row r="40" spans="1:11" x14ac:dyDescent="0.3">
      <c r="A40" s="115" t="s">
        <v>152</v>
      </c>
      <c r="B40" s="409" t="s">
        <v>241</v>
      </c>
      <c r="C40" s="409" t="s">
        <v>248</v>
      </c>
      <c r="D40" s="16" t="s">
        <v>280</v>
      </c>
      <c r="E40" s="628" t="s">
        <v>0</v>
      </c>
      <c r="F40" s="629" t="s">
        <v>242</v>
      </c>
      <c r="G40" s="318" t="s">
        <v>32</v>
      </c>
      <c r="H40" s="16" t="s">
        <v>251</v>
      </c>
      <c r="I40" s="795">
        <f>+прил4!I108</f>
        <v>40000</v>
      </c>
      <c r="J40" s="795">
        <f>+прил4!J108</f>
        <v>2500</v>
      </c>
      <c r="K40" s="795">
        <f>+прил4!K108</f>
        <v>1750</v>
      </c>
    </row>
    <row r="41" spans="1:11" s="794" customFormat="1" ht="69.599999999999994" x14ac:dyDescent="0.3">
      <c r="A41" s="665" t="s">
        <v>601</v>
      </c>
      <c r="B41" s="666" t="s">
        <v>241</v>
      </c>
      <c r="C41" s="666" t="s">
        <v>242</v>
      </c>
      <c r="D41" s="667" t="s">
        <v>264</v>
      </c>
      <c r="E41" s="656" t="s">
        <v>265</v>
      </c>
      <c r="F41" s="657" t="s">
        <v>14</v>
      </c>
      <c r="G41" s="673" t="s">
        <v>9</v>
      </c>
      <c r="H41" s="666"/>
      <c r="I41" s="674">
        <f>+I42</f>
        <v>20000</v>
      </c>
      <c r="J41" s="674">
        <f t="shared" ref="J41:K42" si="13">+J42</f>
        <v>10000</v>
      </c>
      <c r="K41" s="674">
        <f t="shared" si="13"/>
        <v>10000</v>
      </c>
    </row>
    <row r="42" spans="1:11" s="799" customFormat="1" ht="90" x14ac:dyDescent="0.3">
      <c r="A42" s="1012" t="s">
        <v>592</v>
      </c>
      <c r="B42" s="1013" t="s">
        <v>241</v>
      </c>
      <c r="C42" s="1013" t="s">
        <v>242</v>
      </c>
      <c r="D42" s="1014" t="s">
        <v>264</v>
      </c>
      <c r="E42" s="1015" t="s">
        <v>327</v>
      </c>
      <c r="F42" s="1016" t="s">
        <v>14</v>
      </c>
      <c r="G42" s="1042" t="s">
        <v>9</v>
      </c>
      <c r="H42" s="1043"/>
      <c r="I42" s="1044">
        <f>+I43</f>
        <v>20000</v>
      </c>
      <c r="J42" s="1044">
        <f t="shared" si="13"/>
        <v>10000</v>
      </c>
      <c r="K42" s="1044">
        <f t="shared" si="13"/>
        <v>10000</v>
      </c>
    </row>
    <row r="43" spans="1:11" s="800" customFormat="1" ht="36" x14ac:dyDescent="0.3">
      <c r="A43" s="762" t="s">
        <v>510</v>
      </c>
      <c r="B43" s="755" t="s">
        <v>241</v>
      </c>
      <c r="C43" s="755" t="s">
        <v>242</v>
      </c>
      <c r="D43" s="756" t="s">
        <v>264</v>
      </c>
      <c r="E43" s="757" t="s">
        <v>327</v>
      </c>
      <c r="F43" s="758" t="s">
        <v>242</v>
      </c>
      <c r="G43" s="759" t="s">
        <v>9</v>
      </c>
      <c r="H43" s="785"/>
      <c r="I43" s="786">
        <f>I44</f>
        <v>20000</v>
      </c>
      <c r="J43" s="786">
        <f t="shared" ref="J43:K44" si="14">J44</f>
        <v>10000</v>
      </c>
      <c r="K43" s="786">
        <f t="shared" si="14"/>
        <v>10000</v>
      </c>
    </row>
    <row r="44" spans="1:11" s="796" customFormat="1" x14ac:dyDescent="0.3">
      <c r="A44" s="1045" t="s">
        <v>328</v>
      </c>
      <c r="B44" s="1046" t="s">
        <v>241</v>
      </c>
      <c r="C44" s="1046" t="s">
        <v>242</v>
      </c>
      <c r="D44" s="1047" t="s">
        <v>264</v>
      </c>
      <c r="E44" s="978" t="s">
        <v>327</v>
      </c>
      <c r="F44" s="979" t="s">
        <v>242</v>
      </c>
      <c r="G44" s="980" t="s">
        <v>120</v>
      </c>
      <c r="H44" s="1046"/>
      <c r="I44" s="1048">
        <f>I45</f>
        <v>20000</v>
      </c>
      <c r="J44" s="1048">
        <f t="shared" si="14"/>
        <v>10000</v>
      </c>
      <c r="K44" s="1048">
        <f t="shared" si="14"/>
        <v>10000</v>
      </c>
    </row>
    <row r="45" spans="1:11" x14ac:dyDescent="0.3">
      <c r="A45" s="115" t="s">
        <v>152</v>
      </c>
      <c r="B45" s="505" t="s">
        <v>241</v>
      </c>
      <c r="C45" s="409" t="s">
        <v>242</v>
      </c>
      <c r="D45" s="16" t="s">
        <v>264</v>
      </c>
      <c r="E45" s="63" t="s">
        <v>327</v>
      </c>
      <c r="F45" s="580" t="s">
        <v>242</v>
      </c>
      <c r="G45" s="581" t="s">
        <v>120</v>
      </c>
      <c r="H45" s="16" t="s">
        <v>251</v>
      </c>
      <c r="I45" s="795">
        <f>+прил4!I49</f>
        <v>20000</v>
      </c>
      <c r="J45" s="795">
        <f>+прил4!J49</f>
        <v>10000</v>
      </c>
      <c r="K45" s="795">
        <f>+прил4!K49</f>
        <v>10000</v>
      </c>
    </row>
    <row r="46" spans="1:11" s="794" customFormat="1" ht="52.2" hidden="1" x14ac:dyDescent="0.3">
      <c r="A46" s="692" t="s">
        <v>612</v>
      </c>
      <c r="B46" s="747"/>
      <c r="C46" s="747"/>
      <c r="D46" s="801"/>
      <c r="E46" s="749" t="s">
        <v>488</v>
      </c>
      <c r="F46" s="750" t="s">
        <v>14</v>
      </c>
      <c r="G46" s="751" t="s">
        <v>9</v>
      </c>
      <c r="H46" s="671"/>
      <c r="I46" s="659">
        <f>I47</f>
        <v>0</v>
      </c>
      <c r="J46" s="659">
        <f t="shared" ref="J46:K47" si="15">J47</f>
        <v>0</v>
      </c>
      <c r="K46" s="659">
        <f t="shared" si="15"/>
        <v>0</v>
      </c>
    </row>
    <row r="47" spans="1:11" s="799" customFormat="1" ht="72" hidden="1" x14ac:dyDescent="0.3">
      <c r="A47" s="1104" t="s">
        <v>597</v>
      </c>
      <c r="B47" s="1013"/>
      <c r="C47" s="1013"/>
      <c r="D47" s="1014"/>
      <c r="E47" s="1088" t="s">
        <v>144</v>
      </c>
      <c r="F47" s="1089" t="s">
        <v>14</v>
      </c>
      <c r="G47" s="1090" t="s">
        <v>9</v>
      </c>
      <c r="H47" s="1106"/>
      <c r="I47" s="1001">
        <f>I48</f>
        <v>0</v>
      </c>
      <c r="J47" s="1001">
        <f t="shared" si="15"/>
        <v>0</v>
      </c>
      <c r="K47" s="1001">
        <f t="shared" si="15"/>
        <v>0</v>
      </c>
    </row>
    <row r="48" spans="1:11" s="800" customFormat="1" ht="72" hidden="1" x14ac:dyDescent="0.3">
      <c r="A48" s="770" t="s">
        <v>145</v>
      </c>
      <c r="B48" s="755"/>
      <c r="C48" s="755"/>
      <c r="D48" s="756"/>
      <c r="E48" s="773" t="s">
        <v>144</v>
      </c>
      <c r="F48" s="774" t="s">
        <v>242</v>
      </c>
      <c r="G48" s="775" t="s">
        <v>9</v>
      </c>
      <c r="H48" s="766"/>
      <c r="I48" s="765">
        <f>I49+I51+I53</f>
        <v>0</v>
      </c>
      <c r="J48" s="765">
        <f t="shared" ref="J48:K48" si="16">J49+J51+J53</f>
        <v>0</v>
      </c>
      <c r="K48" s="765">
        <f t="shared" si="16"/>
        <v>0</v>
      </c>
    </row>
    <row r="49" spans="1:11" s="796" customFormat="1" ht="36" hidden="1" x14ac:dyDescent="0.3">
      <c r="A49" s="983" t="s">
        <v>146</v>
      </c>
      <c r="B49" s="1029"/>
      <c r="C49" s="1029"/>
      <c r="D49" s="1030"/>
      <c r="E49" s="1061" t="s">
        <v>144</v>
      </c>
      <c r="F49" s="987" t="s">
        <v>242</v>
      </c>
      <c r="G49" s="1068" t="s">
        <v>139</v>
      </c>
      <c r="H49" s="1034"/>
      <c r="I49" s="994">
        <f>I50</f>
        <v>0</v>
      </c>
      <c r="J49" s="994">
        <f t="shared" ref="J49:K49" si="17">J50</f>
        <v>0</v>
      </c>
      <c r="K49" s="994">
        <f t="shared" si="17"/>
        <v>0</v>
      </c>
    </row>
    <row r="50" spans="1:11" hidden="1" x14ac:dyDescent="0.3">
      <c r="A50" s="115" t="s">
        <v>152</v>
      </c>
      <c r="B50" s="409"/>
      <c r="C50" s="409"/>
      <c r="D50" s="259"/>
      <c r="E50" s="638" t="s">
        <v>144</v>
      </c>
      <c r="F50" s="629" t="s">
        <v>242</v>
      </c>
      <c r="G50" s="637" t="s">
        <v>139</v>
      </c>
      <c r="H50" s="623" t="s">
        <v>256</v>
      </c>
      <c r="I50" s="752">
        <f>прил4!I118</f>
        <v>0</v>
      </c>
      <c r="J50" s="752">
        <f>прил4!J118</f>
        <v>0</v>
      </c>
      <c r="K50" s="752">
        <f>прил4!K118</f>
        <v>0</v>
      </c>
    </row>
    <row r="51" spans="1:11" s="796" customFormat="1" ht="36" hidden="1" x14ac:dyDescent="0.3">
      <c r="A51" s="1069" t="s">
        <v>147</v>
      </c>
      <c r="B51" s="1029"/>
      <c r="C51" s="1029"/>
      <c r="D51" s="1030"/>
      <c r="E51" s="1061" t="s">
        <v>144</v>
      </c>
      <c r="F51" s="987" t="s">
        <v>242</v>
      </c>
      <c r="G51" s="1068" t="s">
        <v>140</v>
      </c>
      <c r="H51" s="1034"/>
      <c r="I51" s="994">
        <f>I52</f>
        <v>0</v>
      </c>
      <c r="J51" s="994">
        <f t="shared" ref="J51:K51" si="18">J52</f>
        <v>0</v>
      </c>
      <c r="K51" s="994">
        <f t="shared" si="18"/>
        <v>0</v>
      </c>
    </row>
    <row r="52" spans="1:11" hidden="1" x14ac:dyDescent="0.3">
      <c r="A52" s="115" t="s">
        <v>152</v>
      </c>
      <c r="B52" s="409"/>
      <c r="C52" s="409"/>
      <c r="D52" s="259"/>
      <c r="E52" s="638" t="s">
        <v>144</v>
      </c>
      <c r="F52" s="629" t="s">
        <v>242</v>
      </c>
      <c r="G52" s="637" t="s">
        <v>140</v>
      </c>
      <c r="H52" s="623" t="s">
        <v>256</v>
      </c>
      <c r="I52" s="752">
        <f>прил4!I120</f>
        <v>0</v>
      </c>
      <c r="J52" s="752">
        <f>прил4!J120</f>
        <v>0</v>
      </c>
      <c r="K52" s="752">
        <f>прил4!K120</f>
        <v>0</v>
      </c>
    </row>
    <row r="53" spans="1:11" ht="36" hidden="1" x14ac:dyDescent="0.3">
      <c r="A53" s="1070" t="s">
        <v>572</v>
      </c>
      <c r="B53" s="1029"/>
      <c r="C53" s="1029"/>
      <c r="D53" s="1030"/>
      <c r="E53" s="1061" t="s">
        <v>144</v>
      </c>
      <c r="F53" s="987" t="s">
        <v>242</v>
      </c>
      <c r="G53" s="1071" t="s">
        <v>570</v>
      </c>
      <c r="H53" s="1034"/>
      <c r="I53" s="994">
        <f>I54</f>
        <v>0</v>
      </c>
      <c r="J53" s="994">
        <f t="shared" ref="J53:K53" si="19">J54</f>
        <v>0</v>
      </c>
      <c r="K53" s="994">
        <f t="shared" si="19"/>
        <v>0</v>
      </c>
    </row>
    <row r="54" spans="1:11" hidden="1" x14ac:dyDescent="0.3">
      <c r="A54" s="965" t="s">
        <v>152</v>
      </c>
      <c r="B54" s="409"/>
      <c r="C54" s="409"/>
      <c r="D54" s="259"/>
      <c r="E54" s="638" t="s">
        <v>144</v>
      </c>
      <c r="F54" s="629" t="s">
        <v>242</v>
      </c>
      <c r="G54" s="967" t="s">
        <v>570</v>
      </c>
      <c r="H54" s="623" t="s">
        <v>251</v>
      </c>
      <c r="I54" s="752">
        <f>прил4!I122</f>
        <v>0</v>
      </c>
      <c r="J54" s="752">
        <f>прил4!J122</f>
        <v>0</v>
      </c>
      <c r="K54" s="752">
        <f>прил4!K122</f>
        <v>0</v>
      </c>
    </row>
    <row r="55" spans="1:11" s="794" customFormat="1" ht="52.2" x14ac:dyDescent="0.3">
      <c r="A55" s="692" t="s">
        <v>622</v>
      </c>
      <c r="B55" s="496" t="s">
        <v>241</v>
      </c>
      <c r="C55" s="496" t="s">
        <v>283</v>
      </c>
      <c r="D55" s="498" t="s">
        <v>271</v>
      </c>
      <c r="E55" s="668" t="s">
        <v>329</v>
      </c>
      <c r="F55" s="669" t="s">
        <v>14</v>
      </c>
      <c r="G55" s="695" t="s">
        <v>11</v>
      </c>
      <c r="H55" s="693"/>
      <c r="I55" s="696">
        <f>+I56+I61</f>
        <v>429105</v>
      </c>
      <c r="J55" s="696">
        <f t="shared" ref="J55:K55" si="20">+J56+J61</f>
        <v>182940</v>
      </c>
      <c r="K55" s="696">
        <f t="shared" si="20"/>
        <v>166781</v>
      </c>
    </row>
    <row r="56" spans="1:11" s="799" customFormat="1" ht="72" hidden="1" x14ac:dyDescent="0.3">
      <c r="A56" s="1012" t="s">
        <v>600</v>
      </c>
      <c r="B56" s="1013" t="s">
        <v>241</v>
      </c>
      <c r="C56" s="1013" t="s">
        <v>283</v>
      </c>
      <c r="D56" s="1018" t="s">
        <v>243</v>
      </c>
      <c r="E56" s="1053" t="s">
        <v>330</v>
      </c>
      <c r="F56" s="1054" t="s">
        <v>14</v>
      </c>
      <c r="G56" s="1026" t="s">
        <v>11</v>
      </c>
      <c r="H56" s="1018"/>
      <c r="I56" s="1001">
        <f>+I57</f>
        <v>0</v>
      </c>
      <c r="J56" s="1001">
        <f t="shared" ref="J56:K56" si="21">+J57</f>
        <v>0</v>
      </c>
      <c r="K56" s="1001">
        <f t="shared" si="21"/>
        <v>0</v>
      </c>
    </row>
    <row r="57" spans="1:11" s="800" customFormat="1" ht="72" hidden="1" x14ac:dyDescent="0.3">
      <c r="A57" s="762" t="s">
        <v>486</v>
      </c>
      <c r="B57" s="755" t="s">
        <v>241</v>
      </c>
      <c r="C57" s="755" t="s">
        <v>283</v>
      </c>
      <c r="D57" s="766" t="s">
        <v>243</v>
      </c>
      <c r="E57" s="767" t="s">
        <v>330</v>
      </c>
      <c r="F57" s="768" t="s">
        <v>242</v>
      </c>
      <c r="G57" s="769" t="s">
        <v>11</v>
      </c>
      <c r="H57" s="766"/>
      <c r="I57" s="765">
        <f>I58</f>
        <v>0</v>
      </c>
      <c r="J57" s="765">
        <f t="shared" ref="J57:K57" si="22">J58</f>
        <v>0</v>
      </c>
      <c r="K57" s="765">
        <f t="shared" si="22"/>
        <v>0</v>
      </c>
    </row>
    <row r="58" spans="1:11" s="796" customFormat="1" hidden="1" x14ac:dyDescent="0.3">
      <c r="A58" s="983" t="s">
        <v>487</v>
      </c>
      <c r="B58" s="1056" t="s">
        <v>241</v>
      </c>
      <c r="C58" s="1056" t="s">
        <v>283</v>
      </c>
      <c r="D58" s="1057" t="s">
        <v>243</v>
      </c>
      <c r="E58" s="986" t="s">
        <v>330</v>
      </c>
      <c r="F58" s="987" t="s">
        <v>242</v>
      </c>
      <c r="G58" s="988" t="s">
        <v>33</v>
      </c>
      <c r="H58" s="1034"/>
      <c r="I58" s="994">
        <f>SUM(I59:I60)</f>
        <v>0</v>
      </c>
      <c r="J58" s="994">
        <f t="shared" ref="J58:K58" si="23">SUM(J59:J60)</f>
        <v>0</v>
      </c>
      <c r="K58" s="994">
        <f t="shared" si="23"/>
        <v>0</v>
      </c>
    </row>
    <row r="59" spans="1:11" hidden="1" x14ac:dyDescent="0.3">
      <c r="A59" s="33" t="s">
        <v>252</v>
      </c>
      <c r="B59" s="427" t="s">
        <v>241</v>
      </c>
      <c r="C59" s="427" t="s">
        <v>283</v>
      </c>
      <c r="D59" s="110" t="s">
        <v>243</v>
      </c>
      <c r="E59" s="628" t="s">
        <v>330</v>
      </c>
      <c r="F59" s="629" t="s">
        <v>242</v>
      </c>
      <c r="G59" s="318" t="s">
        <v>33</v>
      </c>
      <c r="H59" s="16" t="s">
        <v>253</v>
      </c>
      <c r="I59" s="752">
        <f>+прил4!I129</f>
        <v>0</v>
      </c>
      <c r="J59" s="752">
        <f>+прил4!J129</f>
        <v>0</v>
      </c>
      <c r="K59" s="752">
        <f>+прил4!K129</f>
        <v>0</v>
      </c>
    </row>
    <row r="60" spans="1:11" hidden="1" x14ac:dyDescent="0.3">
      <c r="A60" s="33" t="s">
        <v>152</v>
      </c>
      <c r="B60" s="427" t="s">
        <v>241</v>
      </c>
      <c r="C60" s="427" t="s">
        <v>283</v>
      </c>
      <c r="D60" s="110" t="s">
        <v>243</v>
      </c>
      <c r="E60" s="628" t="s">
        <v>330</v>
      </c>
      <c r="F60" s="629" t="s">
        <v>242</v>
      </c>
      <c r="G60" s="318" t="s">
        <v>33</v>
      </c>
      <c r="H60" s="16" t="s">
        <v>251</v>
      </c>
      <c r="I60" s="752">
        <f>+прил4!I130</f>
        <v>0</v>
      </c>
      <c r="J60" s="752">
        <f>+прил4!J130</f>
        <v>0</v>
      </c>
      <c r="K60" s="752">
        <f>+прил4!K130</f>
        <v>0</v>
      </c>
    </row>
    <row r="61" spans="1:11" s="799" customFormat="1" ht="72" x14ac:dyDescent="0.3">
      <c r="A61" s="995" t="s">
        <v>621</v>
      </c>
      <c r="B61" s="706"/>
      <c r="C61" s="706"/>
      <c r="D61" s="707"/>
      <c r="E61" s="1015" t="s">
        <v>489</v>
      </c>
      <c r="F61" s="1016" t="s">
        <v>14</v>
      </c>
      <c r="G61" s="1042" t="s">
        <v>11</v>
      </c>
      <c r="H61" s="996"/>
      <c r="I61" s="1001">
        <f>+I62</f>
        <v>429105</v>
      </c>
      <c r="J61" s="1001">
        <f t="shared" ref="J61:K61" si="24">+J62</f>
        <v>182940</v>
      </c>
      <c r="K61" s="1001">
        <f t="shared" si="24"/>
        <v>166781</v>
      </c>
    </row>
    <row r="62" spans="1:11" s="800" customFormat="1" ht="36" x14ac:dyDescent="0.3">
      <c r="A62" s="754" t="s">
        <v>511</v>
      </c>
      <c r="B62" s="763"/>
      <c r="C62" s="763"/>
      <c r="D62" s="764"/>
      <c r="E62" s="757" t="s">
        <v>489</v>
      </c>
      <c r="F62" s="758" t="s">
        <v>242</v>
      </c>
      <c r="G62" s="759" t="s">
        <v>11</v>
      </c>
      <c r="H62" s="763"/>
      <c r="I62" s="765">
        <f>I63</f>
        <v>429105</v>
      </c>
      <c r="J62" s="765">
        <f t="shared" ref="J62:K62" si="25">J63</f>
        <v>182940</v>
      </c>
      <c r="K62" s="765">
        <f t="shared" si="25"/>
        <v>166781</v>
      </c>
    </row>
    <row r="63" spans="1:11" s="796" customFormat="1" x14ac:dyDescent="0.3">
      <c r="A63" s="975" t="s">
        <v>332</v>
      </c>
      <c r="B63" s="725"/>
      <c r="C63" s="725"/>
      <c r="D63" s="726"/>
      <c r="E63" s="1031" t="s">
        <v>489</v>
      </c>
      <c r="F63" s="1032" t="s">
        <v>242</v>
      </c>
      <c r="G63" s="1091" t="s">
        <v>34</v>
      </c>
      <c r="H63" s="976"/>
      <c r="I63" s="994">
        <f>SUM(I64:I65)</f>
        <v>429105</v>
      </c>
      <c r="J63" s="994">
        <f t="shared" ref="J63:K63" si="26">SUM(J64:J65)</f>
        <v>182940</v>
      </c>
      <c r="K63" s="994">
        <f t="shared" si="26"/>
        <v>166781</v>
      </c>
    </row>
    <row r="64" spans="1:11" s="796" customFormat="1" x14ac:dyDescent="0.3">
      <c r="A64" s="115" t="s">
        <v>152</v>
      </c>
      <c r="B64" s="725"/>
      <c r="C64" s="725"/>
      <c r="D64" s="726"/>
      <c r="E64" s="576" t="s">
        <v>489</v>
      </c>
      <c r="F64" s="577" t="s">
        <v>242</v>
      </c>
      <c r="G64" s="578" t="s">
        <v>34</v>
      </c>
      <c r="H64" s="260" t="s">
        <v>251</v>
      </c>
      <c r="I64" s="752">
        <f>+прил4!I136</f>
        <v>429105</v>
      </c>
      <c r="J64" s="752">
        <f>+прил4!J136</f>
        <v>182940</v>
      </c>
      <c r="K64" s="752">
        <f>+прил4!K136</f>
        <v>166781</v>
      </c>
    </row>
    <row r="65" spans="1:11" hidden="1" x14ac:dyDescent="0.3">
      <c r="A65" s="33" t="s">
        <v>252</v>
      </c>
      <c r="B65" s="428"/>
      <c r="C65" s="428"/>
      <c r="D65" s="330"/>
      <c r="E65" s="576" t="s">
        <v>489</v>
      </c>
      <c r="F65" s="577" t="s">
        <v>242</v>
      </c>
      <c r="G65" s="578" t="s">
        <v>34</v>
      </c>
      <c r="H65" s="260" t="s">
        <v>253</v>
      </c>
      <c r="I65" s="752">
        <f>+прил4!I137</f>
        <v>0</v>
      </c>
      <c r="J65" s="752">
        <f>+прил4!J137</f>
        <v>0</v>
      </c>
      <c r="K65" s="752">
        <f>+прил4!K137</f>
        <v>0</v>
      </c>
    </row>
    <row r="66" spans="1:11" s="794" customFormat="1" ht="69.599999999999994" x14ac:dyDescent="0.3">
      <c r="A66" s="665" t="s">
        <v>542</v>
      </c>
      <c r="B66" s="497" t="s">
        <v>241</v>
      </c>
      <c r="C66" s="499" t="s">
        <v>307</v>
      </c>
      <c r="D66" s="500" t="s">
        <v>243</v>
      </c>
      <c r="E66" s="687" t="s">
        <v>504</v>
      </c>
      <c r="F66" s="688" t="s">
        <v>14</v>
      </c>
      <c r="G66" s="673" t="s">
        <v>11</v>
      </c>
      <c r="H66" s="701"/>
      <c r="I66" s="674">
        <f>I67</f>
        <v>10000</v>
      </c>
      <c r="J66" s="674">
        <f t="shared" ref="J66:K66" si="27">J67</f>
        <v>1000</v>
      </c>
      <c r="K66" s="674">
        <f t="shared" si="27"/>
        <v>1000</v>
      </c>
    </row>
    <row r="67" spans="1:11" s="799" customFormat="1" ht="100.5" customHeight="1" x14ac:dyDescent="0.3">
      <c r="A67" s="995" t="s">
        <v>543</v>
      </c>
      <c r="B67" s="703" t="s">
        <v>241</v>
      </c>
      <c r="C67" s="703" t="s">
        <v>307</v>
      </c>
      <c r="D67" s="708" t="s">
        <v>243</v>
      </c>
      <c r="E67" s="1088" t="s">
        <v>505</v>
      </c>
      <c r="F67" s="1089" t="s">
        <v>14</v>
      </c>
      <c r="G67" s="1090" t="s">
        <v>11</v>
      </c>
      <c r="H67" s="1094"/>
      <c r="I67" s="1027">
        <f>+I68</f>
        <v>10000</v>
      </c>
      <c r="J67" s="1027">
        <f t="shared" ref="J67:K68" si="28">+J68</f>
        <v>1000</v>
      </c>
      <c r="K67" s="1027">
        <f t="shared" si="28"/>
        <v>1000</v>
      </c>
    </row>
    <row r="68" spans="1:11" s="800" customFormat="1" ht="36" x14ac:dyDescent="0.3">
      <c r="A68" s="754" t="s">
        <v>506</v>
      </c>
      <c r="B68" s="755" t="s">
        <v>241</v>
      </c>
      <c r="C68" s="755" t="s">
        <v>307</v>
      </c>
      <c r="D68" s="756" t="s">
        <v>243</v>
      </c>
      <c r="E68" s="757" t="s">
        <v>505</v>
      </c>
      <c r="F68" s="758" t="s">
        <v>242</v>
      </c>
      <c r="G68" s="759" t="s">
        <v>11</v>
      </c>
      <c r="H68" s="755"/>
      <c r="I68" s="760">
        <f>+I69</f>
        <v>10000</v>
      </c>
      <c r="J68" s="760">
        <f t="shared" si="28"/>
        <v>1000</v>
      </c>
      <c r="K68" s="760">
        <f t="shared" si="28"/>
        <v>1000</v>
      </c>
    </row>
    <row r="69" spans="1:11" s="796" customFormat="1" ht="36" x14ac:dyDescent="0.3">
      <c r="A69" s="983" t="s">
        <v>507</v>
      </c>
      <c r="B69" s="716" t="s">
        <v>241</v>
      </c>
      <c r="C69" s="716" t="s">
        <v>307</v>
      </c>
      <c r="D69" s="717" t="s">
        <v>243</v>
      </c>
      <c r="E69" s="1061" t="s">
        <v>505</v>
      </c>
      <c r="F69" s="1062" t="s">
        <v>242</v>
      </c>
      <c r="G69" s="1063" t="s">
        <v>19</v>
      </c>
      <c r="H69" s="1093"/>
      <c r="I69" s="989">
        <f>I70</f>
        <v>10000</v>
      </c>
      <c r="J69" s="989">
        <f t="shared" ref="J69:K69" si="29">J70</f>
        <v>1000</v>
      </c>
      <c r="K69" s="989">
        <f t="shared" si="29"/>
        <v>1000</v>
      </c>
    </row>
    <row r="70" spans="1:11" x14ac:dyDescent="0.3">
      <c r="A70" s="115" t="s">
        <v>152</v>
      </c>
      <c r="B70" s="503" t="s">
        <v>241</v>
      </c>
      <c r="C70" s="503" t="s">
        <v>307</v>
      </c>
      <c r="D70" s="504" t="s">
        <v>243</v>
      </c>
      <c r="E70" s="579" t="s">
        <v>505</v>
      </c>
      <c r="F70" s="580" t="s">
        <v>242</v>
      </c>
      <c r="G70" s="581" t="s">
        <v>19</v>
      </c>
      <c r="H70" s="16" t="s">
        <v>251</v>
      </c>
      <c r="I70" s="795">
        <f>+прил4!I171</f>
        <v>10000</v>
      </c>
      <c r="J70" s="795">
        <f>+прил4!J171</f>
        <v>1000</v>
      </c>
      <c r="K70" s="795">
        <f>+прил4!K171</f>
        <v>1000</v>
      </c>
    </row>
    <row r="71" spans="1:11" s="794" customFormat="1" ht="52.2" x14ac:dyDescent="0.3">
      <c r="A71" s="665" t="s">
        <v>581</v>
      </c>
      <c r="B71" s="493" t="s">
        <v>241</v>
      </c>
      <c r="C71" s="493" t="s">
        <v>242</v>
      </c>
      <c r="D71" s="494" t="s">
        <v>264</v>
      </c>
      <c r="E71" s="656" t="s">
        <v>266</v>
      </c>
      <c r="F71" s="657" t="s">
        <v>14</v>
      </c>
      <c r="G71" s="673" t="s">
        <v>11</v>
      </c>
      <c r="H71" s="666"/>
      <c r="I71" s="674">
        <f>+I72</f>
        <v>25000</v>
      </c>
      <c r="J71" s="674">
        <f t="shared" ref="J71:K71" si="30">+J72</f>
        <v>9700</v>
      </c>
      <c r="K71" s="674">
        <f t="shared" si="30"/>
        <v>6300</v>
      </c>
    </row>
    <row r="72" spans="1:11" s="799" customFormat="1" ht="54" x14ac:dyDescent="0.3">
      <c r="A72" s="1012" t="s">
        <v>582</v>
      </c>
      <c r="B72" s="703" t="s">
        <v>241</v>
      </c>
      <c r="C72" s="703" t="s">
        <v>242</v>
      </c>
      <c r="D72" s="704" t="s">
        <v>264</v>
      </c>
      <c r="E72" s="998" t="s">
        <v>340</v>
      </c>
      <c r="F72" s="999" t="s">
        <v>14</v>
      </c>
      <c r="G72" s="1026" t="s">
        <v>11</v>
      </c>
      <c r="H72" s="1013"/>
      <c r="I72" s="1027">
        <f>+I74</f>
        <v>25000</v>
      </c>
      <c r="J72" s="1027">
        <f t="shared" ref="J72:K72" si="31">+J74</f>
        <v>9700</v>
      </c>
      <c r="K72" s="1027">
        <f t="shared" si="31"/>
        <v>6300</v>
      </c>
    </row>
    <row r="73" spans="1:11" s="800" customFormat="1" ht="36" x14ac:dyDescent="0.3">
      <c r="A73" s="762" t="s">
        <v>446</v>
      </c>
      <c r="B73" s="755" t="s">
        <v>241</v>
      </c>
      <c r="C73" s="755" t="s">
        <v>242</v>
      </c>
      <c r="D73" s="756" t="s">
        <v>264</v>
      </c>
      <c r="E73" s="767" t="s">
        <v>340</v>
      </c>
      <c r="F73" s="768" t="s">
        <v>242</v>
      </c>
      <c r="G73" s="769" t="s">
        <v>9</v>
      </c>
      <c r="H73" s="755"/>
      <c r="I73" s="760">
        <f>I74</f>
        <v>25000</v>
      </c>
      <c r="J73" s="760">
        <f t="shared" ref="J73:K73" si="32">J74</f>
        <v>9700</v>
      </c>
      <c r="K73" s="760">
        <f t="shared" si="32"/>
        <v>6300</v>
      </c>
    </row>
    <row r="74" spans="1:11" s="796" customFormat="1" x14ac:dyDescent="0.3">
      <c r="A74" s="975" t="s">
        <v>342</v>
      </c>
      <c r="B74" s="725" t="s">
        <v>241</v>
      </c>
      <c r="C74" s="725" t="s">
        <v>242</v>
      </c>
      <c r="D74" s="726" t="s">
        <v>264</v>
      </c>
      <c r="E74" s="978" t="s">
        <v>340</v>
      </c>
      <c r="F74" s="979" t="s">
        <v>242</v>
      </c>
      <c r="G74" s="980" t="s">
        <v>22</v>
      </c>
      <c r="H74" s="981"/>
      <c r="I74" s="982">
        <f>+I75</f>
        <v>25000</v>
      </c>
      <c r="J74" s="982">
        <f t="shared" ref="J74:K74" si="33">+J75</f>
        <v>9700</v>
      </c>
      <c r="K74" s="982">
        <f t="shared" si="33"/>
        <v>6300</v>
      </c>
    </row>
    <row r="75" spans="1:11" x14ac:dyDescent="0.3">
      <c r="A75" s="115" t="s">
        <v>152</v>
      </c>
      <c r="B75" s="409" t="s">
        <v>241</v>
      </c>
      <c r="C75" s="409" t="s">
        <v>242</v>
      </c>
      <c r="D75" s="16" t="s">
        <v>264</v>
      </c>
      <c r="E75" s="63" t="s">
        <v>340</v>
      </c>
      <c r="F75" s="580" t="s">
        <v>242</v>
      </c>
      <c r="G75" s="581" t="s">
        <v>13</v>
      </c>
      <c r="H75" s="16" t="s">
        <v>251</v>
      </c>
      <c r="I75" s="795">
        <f>+прил4!I54</f>
        <v>25000</v>
      </c>
      <c r="J75" s="795">
        <f>+прил4!J54</f>
        <v>9700</v>
      </c>
      <c r="K75" s="795">
        <f>+прил4!K54</f>
        <v>6300</v>
      </c>
    </row>
    <row r="76" spans="1:11" s="794" customFormat="1" ht="52.2" hidden="1" x14ac:dyDescent="0.3">
      <c r="A76" s="745" t="s">
        <v>604</v>
      </c>
      <c r="B76" s="693" t="s">
        <v>241</v>
      </c>
      <c r="C76" s="693" t="s">
        <v>271</v>
      </c>
      <c r="D76" s="746">
        <v>14</v>
      </c>
      <c r="E76" s="687" t="s">
        <v>276</v>
      </c>
      <c r="F76" s="688" t="s">
        <v>14</v>
      </c>
      <c r="G76" s="673" t="s">
        <v>11</v>
      </c>
      <c r="H76" s="746"/>
      <c r="I76" s="674">
        <f>+I77</f>
        <v>10000</v>
      </c>
      <c r="J76" s="674">
        <f t="shared" ref="J76:K77" si="34">+J77</f>
        <v>0</v>
      </c>
      <c r="K76" s="674">
        <f t="shared" si="34"/>
        <v>0</v>
      </c>
    </row>
    <row r="77" spans="1:11" s="799" customFormat="1" ht="54" hidden="1" x14ac:dyDescent="0.3">
      <c r="A77" s="1058" t="s">
        <v>605</v>
      </c>
      <c r="B77" s="1059" t="s">
        <v>241</v>
      </c>
      <c r="C77" s="1059" t="s">
        <v>271</v>
      </c>
      <c r="D77" s="1060" t="s">
        <v>277</v>
      </c>
      <c r="E77" s="1053" t="s">
        <v>344</v>
      </c>
      <c r="F77" s="1054" t="s">
        <v>14</v>
      </c>
      <c r="G77" s="1026" t="s">
        <v>11</v>
      </c>
      <c r="H77" s="1060"/>
      <c r="I77" s="1027">
        <f>+I78</f>
        <v>10000</v>
      </c>
      <c r="J77" s="1027">
        <f t="shared" si="34"/>
        <v>0</v>
      </c>
      <c r="K77" s="1027">
        <f t="shared" si="34"/>
        <v>0</v>
      </c>
    </row>
    <row r="78" spans="1:11" s="800" customFormat="1" ht="36" hidden="1" x14ac:dyDescent="0.3">
      <c r="A78" s="779" t="s">
        <v>460</v>
      </c>
      <c r="B78" s="780" t="s">
        <v>241</v>
      </c>
      <c r="C78" s="780" t="s">
        <v>271</v>
      </c>
      <c r="D78" s="781">
        <v>14</v>
      </c>
      <c r="E78" s="777" t="s">
        <v>344</v>
      </c>
      <c r="F78" s="774" t="s">
        <v>242</v>
      </c>
      <c r="G78" s="769" t="s">
        <v>11</v>
      </c>
      <c r="H78" s="766"/>
      <c r="I78" s="782">
        <f>+I79+I81</f>
        <v>10000</v>
      </c>
      <c r="J78" s="782">
        <f t="shared" ref="J78:K78" si="35">+J79+J81</f>
        <v>0</v>
      </c>
      <c r="K78" s="782">
        <f t="shared" si="35"/>
        <v>0</v>
      </c>
    </row>
    <row r="79" spans="1:11" s="796" customFormat="1" ht="36" hidden="1" x14ac:dyDescent="0.3">
      <c r="A79" s="1045" t="s">
        <v>346</v>
      </c>
      <c r="B79" s="1049" t="s">
        <v>241</v>
      </c>
      <c r="C79" s="1049" t="s">
        <v>271</v>
      </c>
      <c r="D79" s="1037">
        <v>14</v>
      </c>
      <c r="E79" s="1061" t="s">
        <v>344</v>
      </c>
      <c r="F79" s="1062" t="s">
        <v>242</v>
      </c>
      <c r="G79" s="1063" t="s">
        <v>17</v>
      </c>
      <c r="H79" s="1034"/>
      <c r="I79" s="989">
        <f>I80</f>
        <v>10000</v>
      </c>
      <c r="J79" s="989">
        <f t="shared" ref="J79:K79" si="36">J80</f>
        <v>0</v>
      </c>
      <c r="K79" s="989">
        <f t="shared" si="36"/>
        <v>0</v>
      </c>
    </row>
    <row r="80" spans="1:11" hidden="1" x14ac:dyDescent="0.3">
      <c r="A80" s="115" t="s">
        <v>152</v>
      </c>
      <c r="B80" s="405" t="s">
        <v>241</v>
      </c>
      <c r="C80" s="405" t="s">
        <v>271</v>
      </c>
      <c r="D80" s="103">
        <v>14</v>
      </c>
      <c r="E80" s="638" t="s">
        <v>344</v>
      </c>
      <c r="F80" s="572" t="s">
        <v>242</v>
      </c>
      <c r="G80" s="174" t="s">
        <v>28</v>
      </c>
      <c r="H80" s="16" t="s">
        <v>251</v>
      </c>
      <c r="I80" s="795">
        <f>+прил4!I92</f>
        <v>10000</v>
      </c>
      <c r="J80" s="795">
        <f>+прил4!J92</f>
        <v>0</v>
      </c>
      <c r="K80" s="795">
        <f>+прил4!K92</f>
        <v>0</v>
      </c>
    </row>
    <row r="81" spans="1:11" s="796" customFormat="1" ht="54" hidden="1" x14ac:dyDescent="0.3">
      <c r="A81" s="1045" t="s">
        <v>493</v>
      </c>
      <c r="B81" s="1049" t="s">
        <v>241</v>
      </c>
      <c r="C81" s="1049" t="s">
        <v>271</v>
      </c>
      <c r="D81" s="1037">
        <v>14</v>
      </c>
      <c r="E81" s="1061" t="s">
        <v>344</v>
      </c>
      <c r="F81" s="1062" t="s">
        <v>242</v>
      </c>
      <c r="G81" s="1063" t="s">
        <v>29</v>
      </c>
      <c r="H81" s="1034"/>
      <c r="I81" s="989">
        <f>I82</f>
        <v>0</v>
      </c>
      <c r="J81" s="989">
        <f t="shared" ref="J81:K81" si="37">J82</f>
        <v>0</v>
      </c>
      <c r="K81" s="989">
        <f t="shared" si="37"/>
        <v>0</v>
      </c>
    </row>
    <row r="82" spans="1:11" hidden="1" x14ac:dyDescent="0.3">
      <c r="A82" s="115" t="s">
        <v>152</v>
      </c>
      <c r="B82" s="405" t="s">
        <v>241</v>
      </c>
      <c r="C82" s="405" t="s">
        <v>271</v>
      </c>
      <c r="D82" s="103">
        <v>14</v>
      </c>
      <c r="E82" s="628" t="s">
        <v>344</v>
      </c>
      <c r="F82" s="629" t="s">
        <v>242</v>
      </c>
      <c r="G82" s="318" t="s">
        <v>29</v>
      </c>
      <c r="H82" s="16" t="s">
        <v>251</v>
      </c>
      <c r="I82" s="795">
        <f>+прил4!I94</f>
        <v>0</v>
      </c>
      <c r="J82" s="795">
        <f>+прил4!J94</f>
        <v>0</v>
      </c>
      <c r="K82" s="795">
        <f>+прил4!K94</f>
        <v>0</v>
      </c>
    </row>
    <row r="83" spans="1:11" s="794" customFormat="1" ht="52.2" x14ac:dyDescent="0.3">
      <c r="A83" s="665" t="s">
        <v>583</v>
      </c>
      <c r="B83" s="493" t="s">
        <v>241</v>
      </c>
      <c r="C83" s="493" t="s">
        <v>271</v>
      </c>
      <c r="D83" s="495" t="s">
        <v>498</v>
      </c>
      <c r="E83" s="687" t="s">
        <v>347</v>
      </c>
      <c r="F83" s="688" t="s">
        <v>14</v>
      </c>
      <c r="G83" s="673" t="s">
        <v>11</v>
      </c>
      <c r="H83" s="689"/>
      <c r="I83" s="690">
        <f>I84+I91</f>
        <v>62000</v>
      </c>
      <c r="J83" s="690">
        <f t="shared" ref="J83:K83" si="38">J84+J91</f>
        <v>9250</v>
      </c>
      <c r="K83" s="690">
        <f t="shared" si="38"/>
        <v>9250</v>
      </c>
    </row>
    <row r="84" spans="1:11" s="799" customFormat="1" ht="90" hidden="1" x14ac:dyDescent="0.3">
      <c r="A84" s="1012" t="s">
        <v>584</v>
      </c>
      <c r="B84" s="1013" t="s">
        <v>241</v>
      </c>
      <c r="C84" s="1013" t="s">
        <v>271</v>
      </c>
      <c r="D84" s="1018" t="s">
        <v>498</v>
      </c>
      <c r="E84" s="1053" t="s">
        <v>348</v>
      </c>
      <c r="F84" s="1054" t="s">
        <v>14</v>
      </c>
      <c r="G84" s="1026" t="s">
        <v>9</v>
      </c>
      <c r="H84" s="1018"/>
      <c r="I84" s="1055">
        <f>I90+I87</f>
        <v>0</v>
      </c>
      <c r="J84" s="1055">
        <f t="shared" ref="J84:K84" si="39">J90+J87</f>
        <v>0</v>
      </c>
      <c r="K84" s="1055">
        <f t="shared" si="39"/>
        <v>0</v>
      </c>
    </row>
    <row r="85" spans="1:11" s="933" customFormat="1" ht="54" hidden="1" x14ac:dyDescent="0.3">
      <c r="A85" s="762" t="s">
        <v>499</v>
      </c>
      <c r="B85" s="755" t="s">
        <v>241</v>
      </c>
      <c r="C85" s="755" t="s">
        <v>271</v>
      </c>
      <c r="D85" s="766" t="s">
        <v>498</v>
      </c>
      <c r="E85" s="767" t="s">
        <v>348</v>
      </c>
      <c r="F85" s="768" t="s">
        <v>243</v>
      </c>
      <c r="G85" s="769" t="s">
        <v>11</v>
      </c>
      <c r="H85" s="766"/>
      <c r="I85" s="760">
        <f>+I86</f>
        <v>0</v>
      </c>
      <c r="J85" s="760">
        <f t="shared" ref="J85:K86" si="40">+J86</f>
        <v>0</v>
      </c>
      <c r="K85" s="760">
        <f t="shared" si="40"/>
        <v>0</v>
      </c>
    </row>
    <row r="86" spans="1:11" s="796" customFormat="1" ht="36" hidden="1" x14ac:dyDescent="0.3">
      <c r="A86" s="983" t="s">
        <v>502</v>
      </c>
      <c r="B86" s="1056" t="s">
        <v>241</v>
      </c>
      <c r="C86" s="1056" t="s">
        <v>271</v>
      </c>
      <c r="D86" s="1057" t="s">
        <v>498</v>
      </c>
      <c r="E86" s="986" t="s">
        <v>348</v>
      </c>
      <c r="F86" s="987" t="s">
        <v>243</v>
      </c>
      <c r="G86" s="988" t="s">
        <v>25</v>
      </c>
      <c r="H86" s="1034"/>
      <c r="I86" s="989">
        <f>+I87</f>
        <v>0</v>
      </c>
      <c r="J86" s="989">
        <f t="shared" si="40"/>
        <v>0</v>
      </c>
      <c r="K86" s="989">
        <f t="shared" si="40"/>
        <v>0</v>
      </c>
    </row>
    <row r="87" spans="1:11" hidden="1" x14ac:dyDescent="0.3">
      <c r="A87" s="115" t="s">
        <v>152</v>
      </c>
      <c r="B87" s="427" t="s">
        <v>241</v>
      </c>
      <c r="C87" s="427" t="s">
        <v>271</v>
      </c>
      <c r="D87" s="110" t="s">
        <v>498</v>
      </c>
      <c r="E87" s="628" t="s">
        <v>348</v>
      </c>
      <c r="F87" s="629" t="s">
        <v>243</v>
      </c>
      <c r="G87" s="318" t="s">
        <v>26</v>
      </c>
      <c r="H87" s="16" t="s">
        <v>251</v>
      </c>
      <c r="I87" s="795">
        <f>+прил4!I79</f>
        <v>0</v>
      </c>
      <c r="J87" s="795">
        <f>+прил4!J79</f>
        <v>0</v>
      </c>
      <c r="K87" s="795">
        <f>+прил4!K79</f>
        <v>0</v>
      </c>
    </row>
    <row r="88" spans="1:11" s="800" customFormat="1" ht="54" hidden="1" x14ac:dyDescent="0.3">
      <c r="A88" s="762" t="s">
        <v>500</v>
      </c>
      <c r="B88" s="755" t="s">
        <v>241</v>
      </c>
      <c r="C88" s="755" t="s">
        <v>501</v>
      </c>
      <c r="D88" s="766" t="s">
        <v>498</v>
      </c>
      <c r="E88" s="767" t="s">
        <v>348</v>
      </c>
      <c r="F88" s="768" t="s">
        <v>271</v>
      </c>
      <c r="G88" s="769" t="s">
        <v>11</v>
      </c>
      <c r="H88" s="766"/>
      <c r="I88" s="760">
        <f>+I89</f>
        <v>0</v>
      </c>
      <c r="J88" s="760">
        <f t="shared" ref="J88:K89" si="41">+J89</f>
        <v>0</v>
      </c>
      <c r="K88" s="760">
        <f t="shared" si="41"/>
        <v>0</v>
      </c>
    </row>
    <row r="89" spans="1:11" s="796" customFormat="1" ht="36" hidden="1" x14ac:dyDescent="0.3">
      <c r="A89" s="983" t="s">
        <v>502</v>
      </c>
      <c r="B89" s="1056" t="s">
        <v>241</v>
      </c>
      <c r="C89" s="1056" t="s">
        <v>271</v>
      </c>
      <c r="D89" s="1057" t="s">
        <v>498</v>
      </c>
      <c r="E89" s="986" t="s">
        <v>348</v>
      </c>
      <c r="F89" s="987" t="s">
        <v>271</v>
      </c>
      <c r="G89" s="988" t="s">
        <v>25</v>
      </c>
      <c r="H89" s="1034"/>
      <c r="I89" s="989">
        <f>+I90</f>
        <v>0</v>
      </c>
      <c r="J89" s="989">
        <f t="shared" si="41"/>
        <v>0</v>
      </c>
      <c r="K89" s="989">
        <f t="shared" si="41"/>
        <v>0</v>
      </c>
    </row>
    <row r="90" spans="1:11" hidden="1" x14ac:dyDescent="0.3">
      <c r="A90" s="115" t="s">
        <v>152</v>
      </c>
      <c r="B90" s="427" t="s">
        <v>241</v>
      </c>
      <c r="C90" s="427" t="s">
        <v>271</v>
      </c>
      <c r="D90" s="110" t="s">
        <v>498</v>
      </c>
      <c r="E90" s="628" t="s">
        <v>348</v>
      </c>
      <c r="F90" s="629" t="s">
        <v>271</v>
      </c>
      <c r="G90" s="318" t="s">
        <v>25</v>
      </c>
      <c r="H90" s="16" t="s">
        <v>251</v>
      </c>
      <c r="I90" s="795">
        <f>+прил4!I82</f>
        <v>0</v>
      </c>
      <c r="J90" s="795">
        <f>+прил4!J82</f>
        <v>0</v>
      </c>
      <c r="K90" s="795">
        <f>+прил4!K82</f>
        <v>0</v>
      </c>
    </row>
    <row r="91" spans="1:11" s="799" customFormat="1" ht="90" x14ac:dyDescent="0.3">
      <c r="A91" s="1012" t="s">
        <v>584</v>
      </c>
      <c r="B91" s="703" t="s">
        <v>241</v>
      </c>
      <c r="C91" s="703" t="s">
        <v>271</v>
      </c>
      <c r="D91" s="708" t="s">
        <v>298</v>
      </c>
      <c r="E91" s="1053" t="s">
        <v>447</v>
      </c>
      <c r="F91" s="1054" t="s">
        <v>14</v>
      </c>
      <c r="G91" s="1026" t="s">
        <v>11</v>
      </c>
      <c r="H91" s="1018"/>
      <c r="I91" s="1055">
        <f>+I92</f>
        <v>62000</v>
      </c>
      <c r="J91" s="1055">
        <f t="shared" ref="J91:K91" si="42">+J92</f>
        <v>9250</v>
      </c>
      <c r="K91" s="1055">
        <f t="shared" si="42"/>
        <v>9250</v>
      </c>
    </row>
    <row r="92" spans="1:11" s="800" customFormat="1" ht="36" x14ac:dyDescent="0.3">
      <c r="A92" s="762" t="s">
        <v>454</v>
      </c>
      <c r="B92" s="755" t="s">
        <v>241</v>
      </c>
      <c r="C92" s="755" t="s">
        <v>271</v>
      </c>
      <c r="D92" s="766" t="s">
        <v>298</v>
      </c>
      <c r="E92" s="767" t="s">
        <v>448</v>
      </c>
      <c r="F92" s="768" t="s">
        <v>242</v>
      </c>
      <c r="G92" s="769" t="s">
        <v>11</v>
      </c>
      <c r="H92" s="766"/>
      <c r="I92" s="760">
        <f>I93</f>
        <v>62000</v>
      </c>
      <c r="J92" s="760">
        <f t="shared" ref="J92:K92" si="43">J93</f>
        <v>9250</v>
      </c>
      <c r="K92" s="760">
        <f t="shared" si="43"/>
        <v>9250</v>
      </c>
    </row>
    <row r="93" spans="1:11" s="796" customFormat="1" ht="54" x14ac:dyDescent="0.3">
      <c r="A93" s="983" t="s">
        <v>350</v>
      </c>
      <c r="B93" s="728" t="s">
        <v>241</v>
      </c>
      <c r="C93" s="728" t="s">
        <v>271</v>
      </c>
      <c r="D93" s="729" t="s">
        <v>298</v>
      </c>
      <c r="E93" s="986" t="s">
        <v>447</v>
      </c>
      <c r="F93" s="987" t="s">
        <v>242</v>
      </c>
      <c r="G93" s="988" t="s">
        <v>27</v>
      </c>
      <c r="H93" s="1034"/>
      <c r="I93" s="989">
        <f>+I94</f>
        <v>62000</v>
      </c>
      <c r="J93" s="989">
        <f t="shared" ref="J93:K93" si="44">+J94</f>
        <v>9250</v>
      </c>
      <c r="K93" s="989">
        <f t="shared" si="44"/>
        <v>9250</v>
      </c>
    </row>
    <row r="94" spans="1:11" x14ac:dyDescent="0.3">
      <c r="A94" s="115" t="s">
        <v>152</v>
      </c>
      <c r="B94" s="427" t="s">
        <v>241</v>
      </c>
      <c r="C94" s="427" t="s">
        <v>271</v>
      </c>
      <c r="D94" s="110" t="s">
        <v>298</v>
      </c>
      <c r="E94" s="628" t="s">
        <v>447</v>
      </c>
      <c r="F94" s="629" t="s">
        <v>242</v>
      </c>
      <c r="G94" s="318" t="s">
        <v>27</v>
      </c>
      <c r="H94" s="16" t="s">
        <v>251</v>
      </c>
      <c r="I94" s="795">
        <f>+прил4!I86</f>
        <v>62000</v>
      </c>
      <c r="J94" s="795">
        <f>+прил4!J86</f>
        <v>9250</v>
      </c>
      <c r="K94" s="795">
        <f>+прил4!K86</f>
        <v>9250</v>
      </c>
    </row>
    <row r="95" spans="1:11" ht="34.799999999999997" x14ac:dyDescent="0.3">
      <c r="A95" s="665" t="s">
        <v>613</v>
      </c>
      <c r="B95" s="427"/>
      <c r="C95" s="427"/>
      <c r="D95" s="862"/>
      <c r="E95" s="1120" t="s">
        <v>351</v>
      </c>
      <c r="F95" s="657" t="s">
        <v>14</v>
      </c>
      <c r="G95" s="658" t="s">
        <v>9</v>
      </c>
      <c r="H95" s="689"/>
      <c r="I95" s="872">
        <f>прил4!I109</f>
        <v>40000</v>
      </c>
      <c r="J95" s="872">
        <f>прил4!J109</f>
        <v>7500</v>
      </c>
      <c r="K95" s="872">
        <f>прил4!K109</f>
        <v>7500</v>
      </c>
    </row>
    <row r="96" spans="1:11" ht="72" x14ac:dyDescent="0.3">
      <c r="A96" s="1072" t="s">
        <v>614</v>
      </c>
      <c r="B96" s="427"/>
      <c r="C96" s="427"/>
      <c r="D96" s="862"/>
      <c r="E96" s="1121" t="s">
        <v>353</v>
      </c>
      <c r="F96" s="1100" t="s">
        <v>14</v>
      </c>
      <c r="G96" s="1101" t="s">
        <v>9</v>
      </c>
      <c r="H96" s="1018"/>
      <c r="I96" s="1055">
        <f>прил4!I110</f>
        <v>40000</v>
      </c>
      <c r="J96" s="1055">
        <f>прил4!J110</f>
        <v>7500</v>
      </c>
      <c r="K96" s="1055">
        <f>прил4!K110</f>
        <v>7500</v>
      </c>
    </row>
    <row r="97" spans="1:11" ht="36" x14ac:dyDescent="0.3">
      <c r="A97" s="968" t="s">
        <v>523</v>
      </c>
      <c r="B97" s="427"/>
      <c r="C97" s="427"/>
      <c r="D97" s="862"/>
      <c r="E97" s="1122" t="s">
        <v>353</v>
      </c>
      <c r="F97" s="971" t="s">
        <v>242</v>
      </c>
      <c r="G97" s="972" t="s">
        <v>9</v>
      </c>
      <c r="H97" s="766"/>
      <c r="I97" s="760">
        <f>прил4!I111</f>
        <v>40000</v>
      </c>
      <c r="J97" s="760">
        <f>прил4!J111</f>
        <v>7500</v>
      </c>
      <c r="K97" s="760">
        <f>прил4!K111</f>
        <v>7500</v>
      </c>
    </row>
    <row r="98" spans="1:11" ht="36" x14ac:dyDescent="0.3">
      <c r="A98" s="1008" t="s">
        <v>524</v>
      </c>
      <c r="B98" s="427"/>
      <c r="C98" s="427"/>
      <c r="D98" s="862"/>
      <c r="E98" s="1123" t="s">
        <v>353</v>
      </c>
      <c r="F98" s="1112" t="s">
        <v>242</v>
      </c>
      <c r="G98" s="1113" t="s">
        <v>525</v>
      </c>
      <c r="H98" s="1034"/>
      <c r="I98" s="1065">
        <f>прил4!I112</f>
        <v>40000</v>
      </c>
      <c r="J98" s="1065">
        <f>прил4!J112</f>
        <v>7500</v>
      </c>
      <c r="K98" s="1065">
        <f>прил4!K112</f>
        <v>7500</v>
      </c>
    </row>
    <row r="99" spans="1:11" x14ac:dyDescent="0.3">
      <c r="A99" s="33" t="s">
        <v>152</v>
      </c>
      <c r="B99" s="427"/>
      <c r="C99" s="427"/>
      <c r="D99" s="862"/>
      <c r="E99" s="1124" t="s">
        <v>353</v>
      </c>
      <c r="F99" s="877" t="s">
        <v>242</v>
      </c>
      <c r="G99" s="878" t="s">
        <v>525</v>
      </c>
      <c r="H99" s="409" t="s">
        <v>251</v>
      </c>
      <c r="I99" s="795">
        <f>прил4!I113</f>
        <v>40000</v>
      </c>
      <c r="J99" s="795">
        <f>прил4!J113</f>
        <v>7500</v>
      </c>
      <c r="K99" s="795">
        <f>прил4!K113</f>
        <v>7500</v>
      </c>
    </row>
    <row r="100" spans="1:11" s="794" customFormat="1" ht="17.399999999999999" x14ac:dyDescent="0.3">
      <c r="A100" s="653" t="s">
        <v>367</v>
      </c>
      <c r="B100" s="491" t="s">
        <v>241</v>
      </c>
      <c r="C100" s="491" t="s">
        <v>242</v>
      </c>
      <c r="D100" s="492" t="s">
        <v>243</v>
      </c>
      <c r="E100" s="656" t="s">
        <v>366</v>
      </c>
      <c r="F100" s="657" t="s">
        <v>14</v>
      </c>
      <c r="G100" s="658" t="s">
        <v>9</v>
      </c>
      <c r="H100" s="654"/>
      <c r="I100" s="659">
        <f>+I101</f>
        <v>235000</v>
      </c>
      <c r="J100" s="659">
        <f t="shared" ref="J100:K102" si="45">+J101</f>
        <v>94000</v>
      </c>
      <c r="K100" s="659">
        <f t="shared" si="45"/>
        <v>94000</v>
      </c>
    </row>
    <row r="101" spans="1:11" s="799" customFormat="1" x14ac:dyDescent="0.3">
      <c r="A101" s="995" t="s">
        <v>369</v>
      </c>
      <c r="B101" s="706" t="s">
        <v>241</v>
      </c>
      <c r="C101" s="706" t="s">
        <v>242</v>
      </c>
      <c r="D101" s="707" t="s">
        <v>243</v>
      </c>
      <c r="E101" s="1002" t="s">
        <v>368</v>
      </c>
      <c r="F101" s="1003" t="s">
        <v>14</v>
      </c>
      <c r="G101" s="1004" t="s">
        <v>11</v>
      </c>
      <c r="H101" s="996"/>
      <c r="I101" s="1001">
        <f>+I102</f>
        <v>235000</v>
      </c>
      <c r="J101" s="1001">
        <f t="shared" si="45"/>
        <v>94000</v>
      </c>
      <c r="K101" s="1001">
        <f t="shared" si="45"/>
        <v>94000</v>
      </c>
    </row>
    <row r="102" spans="1:11" s="796" customFormat="1" x14ac:dyDescent="0.3">
      <c r="A102" s="975" t="s">
        <v>323</v>
      </c>
      <c r="B102" s="725" t="s">
        <v>241</v>
      </c>
      <c r="C102" s="725" t="s">
        <v>242</v>
      </c>
      <c r="D102" s="726" t="s">
        <v>243</v>
      </c>
      <c r="E102" s="1005" t="s">
        <v>368</v>
      </c>
      <c r="F102" s="1006" t="s">
        <v>14</v>
      </c>
      <c r="G102" s="1007" t="s">
        <v>12</v>
      </c>
      <c r="H102" s="976"/>
      <c r="I102" s="994">
        <f>+I103</f>
        <v>235000</v>
      </c>
      <c r="J102" s="994">
        <f t="shared" si="45"/>
        <v>94000</v>
      </c>
      <c r="K102" s="994">
        <f t="shared" si="45"/>
        <v>94000</v>
      </c>
    </row>
    <row r="103" spans="1:11" ht="54" x14ac:dyDescent="0.3">
      <c r="A103" s="31" t="s">
        <v>249</v>
      </c>
      <c r="B103" s="409" t="s">
        <v>241</v>
      </c>
      <c r="C103" s="409" t="s">
        <v>242</v>
      </c>
      <c r="D103" s="259" t="s">
        <v>243</v>
      </c>
      <c r="E103" s="6" t="s">
        <v>368</v>
      </c>
      <c r="F103" s="568" t="s">
        <v>14</v>
      </c>
      <c r="G103" s="555" t="s">
        <v>12</v>
      </c>
      <c r="H103" s="260" t="s">
        <v>244</v>
      </c>
      <c r="I103" s="752">
        <f>+прил4!I18</f>
        <v>235000</v>
      </c>
      <c r="J103" s="752">
        <f>+прил4!J18</f>
        <v>94000</v>
      </c>
      <c r="K103" s="752">
        <f>+прил4!K18</f>
        <v>94000</v>
      </c>
    </row>
    <row r="104" spans="1:11" s="794" customFormat="1" ht="17.399999999999999" x14ac:dyDescent="0.3">
      <c r="A104" s="653" t="s">
        <v>371</v>
      </c>
      <c r="B104" s="491" t="s">
        <v>241</v>
      </c>
      <c r="C104" s="491" t="s">
        <v>242</v>
      </c>
      <c r="D104" s="492" t="s">
        <v>248</v>
      </c>
      <c r="E104" s="661" t="s">
        <v>370</v>
      </c>
      <c r="F104" s="662" t="s">
        <v>14</v>
      </c>
      <c r="G104" s="663" t="s">
        <v>9</v>
      </c>
      <c r="H104" s="654"/>
      <c r="I104" s="659">
        <f>+I105</f>
        <v>245000</v>
      </c>
      <c r="J104" s="659">
        <f t="shared" ref="J104:K105" si="46">+J105</f>
        <v>98000</v>
      </c>
      <c r="K104" s="659">
        <f t="shared" si="46"/>
        <v>98000</v>
      </c>
    </row>
    <row r="105" spans="1:11" s="799" customFormat="1" x14ac:dyDescent="0.3">
      <c r="A105" s="995" t="s">
        <v>373</v>
      </c>
      <c r="B105" s="706" t="s">
        <v>241</v>
      </c>
      <c r="C105" s="706" t="s">
        <v>242</v>
      </c>
      <c r="D105" s="707" t="s">
        <v>248</v>
      </c>
      <c r="E105" s="1002" t="s">
        <v>372</v>
      </c>
      <c r="F105" s="1003" t="s">
        <v>14</v>
      </c>
      <c r="G105" s="1004" t="s">
        <v>9</v>
      </c>
      <c r="H105" s="996"/>
      <c r="I105" s="1001">
        <f>+I106</f>
        <v>245000</v>
      </c>
      <c r="J105" s="1001">
        <f t="shared" si="46"/>
        <v>98000</v>
      </c>
      <c r="K105" s="1001">
        <f t="shared" si="46"/>
        <v>98000</v>
      </c>
    </row>
    <row r="106" spans="1:11" s="796" customFormat="1" x14ac:dyDescent="0.3">
      <c r="A106" s="975" t="s">
        <v>323</v>
      </c>
      <c r="B106" s="725" t="s">
        <v>241</v>
      </c>
      <c r="C106" s="725" t="s">
        <v>242</v>
      </c>
      <c r="D106" s="726" t="s">
        <v>248</v>
      </c>
      <c r="E106" s="1005" t="s">
        <v>372</v>
      </c>
      <c r="F106" s="1006" t="s">
        <v>14</v>
      </c>
      <c r="G106" s="1007" t="s">
        <v>12</v>
      </c>
      <c r="H106" s="976"/>
      <c r="I106" s="994">
        <f>SUM(I107:I108)</f>
        <v>245000</v>
      </c>
      <c r="J106" s="994">
        <f t="shared" ref="J106:K106" si="47">SUM(J107:J108)</f>
        <v>98000</v>
      </c>
      <c r="K106" s="994">
        <f t="shared" si="47"/>
        <v>98000</v>
      </c>
    </row>
    <row r="107" spans="1:11" ht="54" x14ac:dyDescent="0.3">
      <c r="A107" s="31" t="s">
        <v>249</v>
      </c>
      <c r="B107" s="409" t="s">
        <v>241</v>
      </c>
      <c r="C107" s="409" t="s">
        <v>242</v>
      </c>
      <c r="D107" s="259" t="s">
        <v>248</v>
      </c>
      <c r="E107" s="6" t="s">
        <v>372</v>
      </c>
      <c r="F107" s="568" t="s">
        <v>14</v>
      </c>
      <c r="G107" s="556" t="s">
        <v>12</v>
      </c>
      <c r="H107" s="260" t="s">
        <v>244</v>
      </c>
      <c r="I107" s="752">
        <f>+прил4!I23</f>
        <v>245000</v>
      </c>
      <c r="J107" s="752">
        <f>+прил4!J23</f>
        <v>98000</v>
      </c>
      <c r="K107" s="752">
        <f>+прил4!K23</f>
        <v>98000</v>
      </c>
    </row>
    <row r="108" spans="1:11" hidden="1" x14ac:dyDescent="0.3">
      <c r="A108" s="115" t="s">
        <v>152</v>
      </c>
      <c r="B108" s="409" t="s">
        <v>241</v>
      </c>
      <c r="C108" s="409" t="s">
        <v>242</v>
      </c>
      <c r="D108" s="259" t="s">
        <v>248</v>
      </c>
      <c r="E108" s="6" t="s">
        <v>372</v>
      </c>
      <c r="F108" s="568" t="s">
        <v>14</v>
      </c>
      <c r="G108" s="556" t="s">
        <v>12</v>
      </c>
      <c r="H108" s="260" t="s">
        <v>251</v>
      </c>
      <c r="I108" s="752">
        <f>+прил4!I24</f>
        <v>0</v>
      </c>
      <c r="J108" s="752">
        <f>+прил4!J24</f>
        <v>0</v>
      </c>
      <c r="K108" s="752">
        <f>+прил4!K24</f>
        <v>0</v>
      </c>
    </row>
    <row r="109" spans="1:11" s="794" customFormat="1" ht="17.399999999999999" x14ac:dyDescent="0.3">
      <c r="A109" s="653" t="s">
        <v>375</v>
      </c>
      <c r="B109" s="491" t="s">
        <v>241</v>
      </c>
      <c r="C109" s="491" t="s">
        <v>242</v>
      </c>
      <c r="D109" s="492" t="s">
        <v>254</v>
      </c>
      <c r="E109" s="661" t="s">
        <v>374</v>
      </c>
      <c r="F109" s="662" t="s">
        <v>14</v>
      </c>
      <c r="G109" s="663" t="s">
        <v>9</v>
      </c>
      <c r="H109" s="654"/>
      <c r="I109" s="659">
        <f>+I110</f>
        <v>36000</v>
      </c>
      <c r="J109" s="659">
        <f t="shared" ref="J109:K110" si="48">+J110</f>
        <v>36000</v>
      </c>
      <c r="K109" s="659">
        <f t="shared" si="48"/>
        <v>36000</v>
      </c>
    </row>
    <row r="110" spans="1:11" s="799" customFormat="1" x14ac:dyDescent="0.3">
      <c r="A110" s="995" t="s">
        <v>381</v>
      </c>
      <c r="B110" s="706" t="s">
        <v>241</v>
      </c>
      <c r="C110" s="706" t="s">
        <v>242</v>
      </c>
      <c r="D110" s="707" t="s">
        <v>254</v>
      </c>
      <c r="E110" s="1002" t="s">
        <v>380</v>
      </c>
      <c r="F110" s="1003" t="s">
        <v>14</v>
      </c>
      <c r="G110" s="1004" t="s">
        <v>11</v>
      </c>
      <c r="H110" s="996"/>
      <c r="I110" s="1001">
        <f>+I111</f>
        <v>36000</v>
      </c>
      <c r="J110" s="1001">
        <f t="shared" si="48"/>
        <v>36000</v>
      </c>
      <c r="K110" s="1001">
        <f t="shared" si="48"/>
        <v>36000</v>
      </c>
    </row>
    <row r="111" spans="1:11" s="796" customFormat="1" ht="36" x14ac:dyDescent="0.3">
      <c r="A111" s="1008" t="s">
        <v>459</v>
      </c>
      <c r="B111" s="725" t="s">
        <v>241</v>
      </c>
      <c r="C111" s="725" t="s">
        <v>242</v>
      </c>
      <c r="D111" s="726" t="s">
        <v>254</v>
      </c>
      <c r="E111" s="1009" t="s">
        <v>380</v>
      </c>
      <c r="F111" s="1010" t="s">
        <v>14</v>
      </c>
      <c r="G111" s="1011" t="s">
        <v>20</v>
      </c>
      <c r="H111" s="976"/>
      <c r="I111" s="994">
        <f>I112</f>
        <v>36000</v>
      </c>
      <c r="J111" s="994">
        <f t="shared" ref="J111:K111" si="49">J112</f>
        <v>36000</v>
      </c>
      <c r="K111" s="994">
        <f t="shared" si="49"/>
        <v>36000</v>
      </c>
    </row>
    <row r="112" spans="1:11" x14ac:dyDescent="0.3">
      <c r="A112" s="412" t="s">
        <v>255</v>
      </c>
      <c r="B112" s="409" t="s">
        <v>241</v>
      </c>
      <c r="C112" s="409" t="s">
        <v>242</v>
      </c>
      <c r="D112" s="16" t="s">
        <v>254</v>
      </c>
      <c r="E112" s="39" t="s">
        <v>380</v>
      </c>
      <c r="F112" s="569" t="s">
        <v>14</v>
      </c>
      <c r="G112" s="557" t="s">
        <v>20</v>
      </c>
      <c r="H112" s="16" t="s">
        <v>256</v>
      </c>
      <c r="I112" s="752">
        <f>+прил4!I29</f>
        <v>36000</v>
      </c>
      <c r="J112" s="752">
        <f>+прил4!J29</f>
        <v>36000</v>
      </c>
      <c r="K112" s="752">
        <f>+прил4!K29</f>
        <v>36000</v>
      </c>
    </row>
    <row r="113" spans="1:11" hidden="1" x14ac:dyDescent="0.3">
      <c r="A113" s="653" t="s">
        <v>538</v>
      </c>
      <c r="B113" s="892"/>
      <c r="C113" s="892"/>
      <c r="D113" s="892"/>
      <c r="E113" s="661" t="s">
        <v>374</v>
      </c>
      <c r="F113" s="662" t="s">
        <v>14</v>
      </c>
      <c r="G113" s="663" t="s">
        <v>9</v>
      </c>
      <c r="H113" s="654"/>
      <c r="I113" s="893">
        <f>I114</f>
        <v>0</v>
      </c>
      <c r="J113" s="893">
        <f t="shared" ref="J113:K113" si="50">J114</f>
        <v>0</v>
      </c>
      <c r="K113" s="893">
        <f t="shared" si="50"/>
        <v>0</v>
      </c>
    </row>
    <row r="114" spans="1:11" hidden="1" x14ac:dyDescent="0.3">
      <c r="A114" s="995" t="s">
        <v>539</v>
      </c>
      <c r="B114" s="1117"/>
      <c r="C114" s="1117"/>
      <c r="D114" s="1117"/>
      <c r="E114" s="1002" t="s">
        <v>395</v>
      </c>
      <c r="F114" s="1003" t="s">
        <v>14</v>
      </c>
      <c r="G114" s="1004" t="s">
        <v>11</v>
      </c>
      <c r="H114" s="996"/>
      <c r="I114" s="1001">
        <f>+I115</f>
        <v>0</v>
      </c>
      <c r="J114" s="1001">
        <f t="shared" ref="J114:K114" si="51">+J115</f>
        <v>0</v>
      </c>
      <c r="K114" s="1001">
        <f t="shared" si="51"/>
        <v>0</v>
      </c>
    </row>
    <row r="115" spans="1:11" hidden="1" x14ac:dyDescent="0.3">
      <c r="A115" s="737" t="s">
        <v>398</v>
      </c>
      <c r="B115" s="892"/>
      <c r="C115" s="892"/>
      <c r="D115" s="892"/>
      <c r="E115" s="738" t="s">
        <v>395</v>
      </c>
      <c r="F115" s="739" t="s">
        <v>14</v>
      </c>
      <c r="G115" s="740" t="s">
        <v>540</v>
      </c>
      <c r="H115" s="725"/>
      <c r="I115" s="727">
        <f>I116</f>
        <v>0</v>
      </c>
      <c r="J115" s="727">
        <f t="shared" ref="J115:K115" si="52">J116</f>
        <v>0</v>
      </c>
      <c r="K115" s="727">
        <f t="shared" si="52"/>
        <v>0</v>
      </c>
    </row>
    <row r="116" spans="1:11" hidden="1" x14ac:dyDescent="0.3">
      <c r="A116" s="140" t="s">
        <v>152</v>
      </c>
      <c r="B116" s="892"/>
      <c r="C116" s="892"/>
      <c r="D116" s="892"/>
      <c r="E116" s="39" t="s">
        <v>395</v>
      </c>
      <c r="F116" s="569" t="s">
        <v>14</v>
      </c>
      <c r="G116" s="557" t="s">
        <v>540</v>
      </c>
      <c r="H116" s="16" t="s">
        <v>251</v>
      </c>
      <c r="I116" s="752">
        <f>прил4!I38</f>
        <v>0</v>
      </c>
      <c r="J116" s="752">
        <f>прил4!J38</f>
        <v>0</v>
      </c>
      <c r="K116" s="752">
        <f>прил4!K38</f>
        <v>0</v>
      </c>
    </row>
    <row r="117" spans="1:11" s="794" customFormat="1" ht="17.399999999999999" x14ac:dyDescent="0.3">
      <c r="A117" s="665" t="s">
        <v>385</v>
      </c>
      <c r="B117" s="676" t="s">
        <v>241</v>
      </c>
      <c r="C117" s="676" t="s">
        <v>242</v>
      </c>
      <c r="D117" s="677">
        <v>13</v>
      </c>
      <c r="E117" s="678" t="s">
        <v>384</v>
      </c>
      <c r="F117" s="679" t="s">
        <v>14</v>
      </c>
      <c r="G117" s="680" t="s">
        <v>11</v>
      </c>
      <c r="H117" s="681"/>
      <c r="I117" s="682">
        <f>+I118</f>
        <v>463000</v>
      </c>
      <c r="J117" s="682">
        <f t="shared" ref="J117:K117" si="53">+J118</f>
        <v>117592</v>
      </c>
      <c r="K117" s="682">
        <f t="shared" si="53"/>
        <v>114000</v>
      </c>
    </row>
    <row r="118" spans="1:11" s="799" customFormat="1" x14ac:dyDescent="0.3">
      <c r="A118" s="1012" t="s">
        <v>438</v>
      </c>
      <c r="B118" s="797" t="s">
        <v>241</v>
      </c>
      <c r="C118" s="797" t="s">
        <v>242</v>
      </c>
      <c r="D118" s="798">
        <v>13</v>
      </c>
      <c r="E118" s="1053" t="s">
        <v>386</v>
      </c>
      <c r="F118" s="1054" t="s">
        <v>14</v>
      </c>
      <c r="G118" s="1026" t="s">
        <v>11</v>
      </c>
      <c r="H118" s="1096"/>
      <c r="I118" s="1027">
        <f>I119</f>
        <v>463000</v>
      </c>
      <c r="J118" s="1027">
        <f t="shared" ref="J118:K118" si="54">J119</f>
        <v>117592</v>
      </c>
      <c r="K118" s="1027">
        <f t="shared" si="54"/>
        <v>114000</v>
      </c>
    </row>
    <row r="119" spans="1:11" s="796" customFormat="1" x14ac:dyDescent="0.3">
      <c r="A119" s="983" t="s">
        <v>388</v>
      </c>
      <c r="B119" s="984" t="s">
        <v>241</v>
      </c>
      <c r="C119" s="984" t="s">
        <v>242</v>
      </c>
      <c r="D119" s="985">
        <v>13</v>
      </c>
      <c r="E119" s="986" t="s">
        <v>386</v>
      </c>
      <c r="F119" s="987" t="s">
        <v>14</v>
      </c>
      <c r="G119" s="988" t="s">
        <v>15</v>
      </c>
      <c r="H119" s="984"/>
      <c r="I119" s="989">
        <f>SUM(I120:I122)</f>
        <v>463000</v>
      </c>
      <c r="J119" s="989">
        <f t="shared" ref="J119:K119" si="55">SUM(J120:J122)</f>
        <v>117592</v>
      </c>
      <c r="K119" s="989">
        <f t="shared" si="55"/>
        <v>114000</v>
      </c>
    </row>
    <row r="120" spans="1:11" ht="54" hidden="1" x14ac:dyDescent="0.3">
      <c r="A120" s="31" t="s">
        <v>249</v>
      </c>
      <c r="B120" s="646"/>
      <c r="C120" s="646"/>
      <c r="D120" s="647"/>
      <c r="E120" s="173" t="s">
        <v>386</v>
      </c>
      <c r="F120" s="572" t="s">
        <v>14</v>
      </c>
      <c r="G120" s="174" t="s">
        <v>15</v>
      </c>
      <c r="H120" s="627" t="s">
        <v>244</v>
      </c>
      <c r="I120" s="805">
        <f>прил4!I58</f>
        <v>0</v>
      </c>
      <c r="J120" s="805">
        <f>прил4!J58</f>
        <v>0</v>
      </c>
      <c r="K120" s="805">
        <f>прил4!K58</f>
        <v>0</v>
      </c>
    </row>
    <row r="121" spans="1:11" x14ac:dyDescent="0.3">
      <c r="A121" s="115" t="s">
        <v>152</v>
      </c>
      <c r="B121" s="426" t="s">
        <v>241</v>
      </c>
      <c r="C121" s="426" t="s">
        <v>242</v>
      </c>
      <c r="D121" s="172">
        <v>13</v>
      </c>
      <c r="E121" s="173" t="s">
        <v>386</v>
      </c>
      <c r="F121" s="572" t="s">
        <v>14</v>
      </c>
      <c r="G121" s="174" t="s">
        <v>15</v>
      </c>
      <c r="H121" s="16" t="s">
        <v>251</v>
      </c>
      <c r="I121" s="804">
        <f>+прил4!I59</f>
        <v>420000</v>
      </c>
      <c r="J121" s="804">
        <f>+прил4!J59</f>
        <v>104592</v>
      </c>
      <c r="K121" s="804">
        <f>+прил4!K59</f>
        <v>101000</v>
      </c>
    </row>
    <row r="122" spans="1:11" x14ac:dyDescent="0.3">
      <c r="A122" s="140" t="s">
        <v>252</v>
      </c>
      <c r="B122" s="426" t="s">
        <v>241</v>
      </c>
      <c r="C122" s="426" t="s">
        <v>242</v>
      </c>
      <c r="D122" s="172">
        <v>13</v>
      </c>
      <c r="E122" s="173" t="s">
        <v>386</v>
      </c>
      <c r="F122" s="572" t="s">
        <v>14</v>
      </c>
      <c r="G122" s="174" t="s">
        <v>23</v>
      </c>
      <c r="H122" s="406" t="s">
        <v>253</v>
      </c>
      <c r="I122" s="804">
        <f>+прил4!I60</f>
        <v>43000</v>
      </c>
      <c r="J122" s="804">
        <f>+прил4!J60</f>
        <v>13000</v>
      </c>
      <c r="K122" s="804">
        <f>+прил4!K60</f>
        <v>13000</v>
      </c>
    </row>
    <row r="123" spans="1:11" s="794" customFormat="1" ht="17.399999999999999" x14ac:dyDescent="0.3">
      <c r="A123" s="665" t="s">
        <v>390</v>
      </c>
      <c r="B123" s="493" t="s">
        <v>241</v>
      </c>
      <c r="C123" s="493" t="s">
        <v>242</v>
      </c>
      <c r="D123" s="494" t="s">
        <v>254</v>
      </c>
      <c r="E123" s="668" t="s">
        <v>389</v>
      </c>
      <c r="F123" s="669" t="s">
        <v>14</v>
      </c>
      <c r="G123" s="670" t="s">
        <v>9</v>
      </c>
      <c r="H123" s="671"/>
      <c r="I123" s="672">
        <f>+I124</f>
        <v>118796</v>
      </c>
      <c r="J123" s="672">
        <f t="shared" ref="J123:K123" si="56">+J124</f>
        <v>123975</v>
      </c>
      <c r="K123" s="672">
        <f t="shared" si="56"/>
        <v>128210</v>
      </c>
    </row>
    <row r="124" spans="1:11" s="799" customFormat="1" x14ac:dyDescent="0.35">
      <c r="A124" s="1012" t="s">
        <v>392</v>
      </c>
      <c r="B124" s="703" t="s">
        <v>241</v>
      </c>
      <c r="C124" s="703" t="s">
        <v>242</v>
      </c>
      <c r="D124" s="704" t="s">
        <v>254</v>
      </c>
      <c r="E124" s="1015" t="s">
        <v>391</v>
      </c>
      <c r="F124" s="1016" t="s">
        <v>14</v>
      </c>
      <c r="G124" s="1017" t="s">
        <v>11</v>
      </c>
      <c r="H124" s="1018"/>
      <c r="I124" s="1019">
        <f>+I125+I128+I130+I132</f>
        <v>118796</v>
      </c>
      <c r="J124" s="1019">
        <f t="shared" ref="J124:K124" si="57">+J125+J128+J130+J132</f>
        <v>123975</v>
      </c>
      <c r="K124" s="1019">
        <f t="shared" si="57"/>
        <v>128210</v>
      </c>
    </row>
    <row r="125" spans="1:11" s="796" customFormat="1" ht="36" x14ac:dyDescent="0.3">
      <c r="A125" s="1045" t="s">
        <v>620</v>
      </c>
      <c r="B125" s="733" t="s">
        <v>241</v>
      </c>
      <c r="C125" s="733" t="s">
        <v>243</v>
      </c>
      <c r="D125" s="732" t="s">
        <v>271</v>
      </c>
      <c r="E125" s="986" t="s">
        <v>391</v>
      </c>
      <c r="F125" s="987" t="s">
        <v>14</v>
      </c>
      <c r="G125" s="988" t="s">
        <v>16</v>
      </c>
      <c r="H125" s="1037"/>
      <c r="I125" s="989">
        <f>SUM(I126:I127)</f>
        <v>112126</v>
      </c>
      <c r="J125" s="989">
        <f t="shared" ref="J125:K125" si="58">SUM(J126:J127)</f>
        <v>117305</v>
      </c>
      <c r="K125" s="989">
        <f t="shared" si="58"/>
        <v>121540</v>
      </c>
    </row>
    <row r="126" spans="1:11" ht="54" x14ac:dyDescent="0.3">
      <c r="A126" s="31" t="s">
        <v>249</v>
      </c>
      <c r="B126" s="409" t="s">
        <v>241</v>
      </c>
      <c r="C126" s="409" t="s">
        <v>243</v>
      </c>
      <c r="D126" s="16" t="s">
        <v>271</v>
      </c>
      <c r="E126" s="317" t="s">
        <v>391</v>
      </c>
      <c r="F126" s="573" t="s">
        <v>14</v>
      </c>
      <c r="G126" s="318" t="s">
        <v>16</v>
      </c>
      <c r="H126" s="16" t="s">
        <v>244</v>
      </c>
      <c r="I126" s="795">
        <f>+прил4!I71</f>
        <v>90619.199999999997</v>
      </c>
      <c r="J126" s="795">
        <f>+прил4!J71</f>
        <v>90619.199999999997</v>
      </c>
      <c r="K126" s="795">
        <f>+прил4!K71</f>
        <v>90619.199999999997</v>
      </c>
    </row>
    <row r="127" spans="1:11" x14ac:dyDescent="0.3">
      <c r="A127" s="115" t="s">
        <v>152</v>
      </c>
      <c r="B127" s="409" t="s">
        <v>241</v>
      </c>
      <c r="C127" s="409" t="s">
        <v>243</v>
      </c>
      <c r="D127" s="16" t="s">
        <v>271</v>
      </c>
      <c r="E127" s="317" t="s">
        <v>391</v>
      </c>
      <c r="F127" s="573" t="s">
        <v>14</v>
      </c>
      <c r="G127" s="318" t="s">
        <v>16</v>
      </c>
      <c r="H127" s="16" t="s">
        <v>251</v>
      </c>
      <c r="I127" s="795">
        <f>+прил4!I72</f>
        <v>21506.799999999999</v>
      </c>
      <c r="J127" s="795">
        <f>+прил4!J72</f>
        <v>26685.8</v>
      </c>
      <c r="K127" s="795">
        <f>+прил4!K72</f>
        <v>30920.799999999999</v>
      </c>
    </row>
    <row r="128" spans="1:11" s="796" customFormat="1" ht="54" hidden="1" x14ac:dyDescent="0.3">
      <c r="A128" s="1045" t="s">
        <v>491</v>
      </c>
      <c r="B128" s="1037" t="s">
        <v>241</v>
      </c>
      <c r="C128" s="1037" t="s">
        <v>248</v>
      </c>
      <c r="D128" s="1037" t="s">
        <v>290</v>
      </c>
      <c r="E128" s="986" t="s">
        <v>391</v>
      </c>
      <c r="F128" s="987" t="s">
        <v>14</v>
      </c>
      <c r="G128" s="988" t="s">
        <v>30</v>
      </c>
      <c r="H128" s="1037"/>
      <c r="I128" s="989">
        <f>+I129</f>
        <v>0</v>
      </c>
      <c r="J128" s="989">
        <f t="shared" ref="J128:K128" si="59">+J129</f>
        <v>0</v>
      </c>
      <c r="K128" s="989">
        <f t="shared" si="59"/>
        <v>0</v>
      </c>
    </row>
    <row r="129" spans="1:11" hidden="1" x14ac:dyDescent="0.3">
      <c r="A129" s="289" t="s">
        <v>152</v>
      </c>
      <c r="B129" s="16" t="s">
        <v>241</v>
      </c>
      <c r="C129" s="16" t="s">
        <v>248</v>
      </c>
      <c r="D129" s="16" t="s">
        <v>290</v>
      </c>
      <c r="E129" s="317" t="s">
        <v>391</v>
      </c>
      <c r="F129" s="573" t="s">
        <v>14</v>
      </c>
      <c r="G129" s="318" t="s">
        <v>30</v>
      </c>
      <c r="H129" s="16" t="s">
        <v>251</v>
      </c>
      <c r="I129" s="795">
        <f>+прил4!I100</f>
        <v>0</v>
      </c>
      <c r="J129" s="795">
        <f>+прил4!J100</f>
        <v>0</v>
      </c>
      <c r="K129" s="795">
        <f>+прил4!K100</f>
        <v>0</v>
      </c>
    </row>
    <row r="130" spans="1:11" s="796" customFormat="1" ht="36" x14ac:dyDescent="0.35">
      <c r="A130" s="1028" t="s">
        <v>150</v>
      </c>
      <c r="B130" s="1029" t="s">
        <v>241</v>
      </c>
      <c r="C130" s="1029" t="s">
        <v>242</v>
      </c>
      <c r="D130" s="1030" t="s">
        <v>254</v>
      </c>
      <c r="E130" s="1031" t="s">
        <v>391</v>
      </c>
      <c r="F130" s="1032" t="s">
        <v>14</v>
      </c>
      <c r="G130" s="1033" t="s">
        <v>21</v>
      </c>
      <c r="H130" s="1034"/>
      <c r="I130" s="1035">
        <f>+I131</f>
        <v>6670</v>
      </c>
      <c r="J130" s="1035">
        <f t="shared" ref="J130:K130" si="60">+J131</f>
        <v>6670</v>
      </c>
      <c r="K130" s="1035">
        <f t="shared" si="60"/>
        <v>6670</v>
      </c>
    </row>
    <row r="131" spans="1:11" x14ac:dyDescent="0.3">
      <c r="A131" s="31" t="s">
        <v>255</v>
      </c>
      <c r="B131" s="409" t="s">
        <v>241</v>
      </c>
      <c r="C131" s="409" t="s">
        <v>242</v>
      </c>
      <c r="D131" s="259" t="s">
        <v>254</v>
      </c>
      <c r="E131" s="154" t="s">
        <v>391</v>
      </c>
      <c r="F131" s="570" t="s">
        <v>14</v>
      </c>
      <c r="G131" s="558" t="s">
        <v>21</v>
      </c>
      <c r="H131" s="349" t="s">
        <v>256</v>
      </c>
      <c r="I131" s="803">
        <f>+прил4!I33</f>
        <v>6670</v>
      </c>
      <c r="J131" s="803">
        <f>+прил4!J33</f>
        <v>6670</v>
      </c>
      <c r="K131" s="803">
        <f>+прил4!K33</f>
        <v>6670</v>
      </c>
    </row>
    <row r="132" spans="1:11" s="796" customFormat="1" ht="36" hidden="1" x14ac:dyDescent="0.3">
      <c r="A132" s="1045" t="s">
        <v>485</v>
      </c>
      <c r="B132" s="1049" t="s">
        <v>241</v>
      </c>
      <c r="C132" s="1049" t="s">
        <v>242</v>
      </c>
      <c r="D132" s="1037" t="s">
        <v>264</v>
      </c>
      <c r="E132" s="986" t="s">
        <v>391</v>
      </c>
      <c r="F132" s="987" t="s">
        <v>14</v>
      </c>
      <c r="G132" s="988" t="s">
        <v>24</v>
      </c>
      <c r="H132" s="1037"/>
      <c r="I132" s="989">
        <f>SUM(I133:I134)</f>
        <v>0</v>
      </c>
      <c r="J132" s="989">
        <f t="shared" ref="J132:K132" si="61">SUM(J133:J134)</f>
        <v>0</v>
      </c>
      <c r="K132" s="989">
        <f t="shared" si="61"/>
        <v>0</v>
      </c>
    </row>
    <row r="133" spans="1:11" ht="54" hidden="1" x14ac:dyDescent="0.3">
      <c r="A133" s="31" t="s">
        <v>249</v>
      </c>
      <c r="B133" s="409" t="s">
        <v>241</v>
      </c>
      <c r="C133" s="409" t="s">
        <v>242</v>
      </c>
      <c r="D133" s="16" t="s">
        <v>264</v>
      </c>
      <c r="E133" s="317" t="s">
        <v>391</v>
      </c>
      <c r="F133" s="573" t="s">
        <v>14</v>
      </c>
      <c r="G133" s="318" t="s">
        <v>24</v>
      </c>
      <c r="H133" s="16" t="s">
        <v>244</v>
      </c>
      <c r="I133" s="802">
        <f>+прил4!I64</f>
        <v>0</v>
      </c>
      <c r="J133" s="802">
        <f>+прил4!J64</f>
        <v>0</v>
      </c>
      <c r="K133" s="802">
        <f>+прил4!K64</f>
        <v>0</v>
      </c>
    </row>
    <row r="134" spans="1:11" hidden="1" x14ac:dyDescent="0.3">
      <c r="A134" s="115" t="s">
        <v>152</v>
      </c>
      <c r="B134" s="409" t="s">
        <v>241</v>
      </c>
      <c r="C134" s="409" t="s">
        <v>242</v>
      </c>
      <c r="D134" s="16" t="s">
        <v>264</v>
      </c>
      <c r="E134" s="317" t="s">
        <v>391</v>
      </c>
      <c r="F134" s="573" t="s">
        <v>14</v>
      </c>
      <c r="G134" s="318" t="s">
        <v>24</v>
      </c>
      <c r="H134" s="16" t="s">
        <v>251</v>
      </c>
      <c r="I134" s="802">
        <f>+прил4!I65</f>
        <v>0</v>
      </c>
      <c r="J134" s="802">
        <f>+прил4!J65</f>
        <v>0</v>
      </c>
      <c r="K134" s="802">
        <f>+прил4!K65</f>
        <v>0</v>
      </c>
    </row>
    <row r="135" spans="1:11" x14ac:dyDescent="0.3">
      <c r="A135" s="898" t="s">
        <v>261</v>
      </c>
      <c r="B135" s="892"/>
      <c r="C135" s="892"/>
      <c r="D135" s="892"/>
      <c r="E135" s="908" t="s">
        <v>399</v>
      </c>
      <c r="F135" s="909" t="s">
        <v>10</v>
      </c>
      <c r="G135" s="910" t="s">
        <v>9</v>
      </c>
      <c r="H135" s="896"/>
      <c r="I135" s="912">
        <f>I136</f>
        <v>1000</v>
      </c>
      <c r="J135" s="912">
        <f t="shared" ref="J135:K137" si="62">J136</f>
        <v>500</v>
      </c>
      <c r="K135" s="912">
        <f t="shared" si="62"/>
        <v>500</v>
      </c>
    </row>
    <row r="136" spans="1:11" s="799" customFormat="1" x14ac:dyDescent="0.3">
      <c r="A136" s="1020" t="s">
        <v>262</v>
      </c>
      <c r="B136" s="936"/>
      <c r="C136" s="936"/>
      <c r="D136" s="936"/>
      <c r="E136" s="1023" t="s">
        <v>400</v>
      </c>
      <c r="F136" s="1024" t="s">
        <v>10</v>
      </c>
      <c r="G136" s="1025" t="s">
        <v>9</v>
      </c>
      <c r="H136" s="1013"/>
      <c r="I136" s="1116">
        <f>I137</f>
        <v>1000</v>
      </c>
      <c r="J136" s="1116">
        <f t="shared" si="62"/>
        <v>500</v>
      </c>
      <c r="K136" s="1116">
        <f t="shared" si="62"/>
        <v>500</v>
      </c>
    </row>
    <row r="137" spans="1:11" x14ac:dyDescent="0.3">
      <c r="A137" s="1036" t="s">
        <v>402</v>
      </c>
      <c r="E137" s="1009" t="s">
        <v>400</v>
      </c>
      <c r="F137" s="1010" t="s">
        <v>10</v>
      </c>
      <c r="G137" s="1011" t="s">
        <v>544</v>
      </c>
      <c r="H137" s="1029"/>
      <c r="I137" s="994">
        <f>I138</f>
        <v>1000</v>
      </c>
      <c r="J137" s="994">
        <f t="shared" si="62"/>
        <v>500</v>
      </c>
      <c r="K137" s="994">
        <f t="shared" si="62"/>
        <v>500</v>
      </c>
    </row>
    <row r="138" spans="1:11" x14ac:dyDescent="0.3">
      <c r="A138" s="899" t="s">
        <v>252</v>
      </c>
      <c r="E138" s="39" t="s">
        <v>400</v>
      </c>
      <c r="F138" s="569" t="s">
        <v>10</v>
      </c>
      <c r="G138" s="557" t="s">
        <v>544</v>
      </c>
      <c r="H138" s="409" t="s">
        <v>253</v>
      </c>
      <c r="I138" s="752">
        <f>прил4!I43</f>
        <v>1000</v>
      </c>
      <c r="J138" s="752">
        <f>прил4!J43</f>
        <v>500</v>
      </c>
      <c r="K138" s="752">
        <f>прил4!K43</f>
        <v>500</v>
      </c>
    </row>
  </sheetData>
  <autoFilter ref="A9:I138" xr:uid="{00000000-0009-0000-0000-000009000000}">
    <filterColumn colId="8">
      <filters>
        <filter val="1 000,00"/>
        <filter val="10 000,00"/>
        <filter val="11 500,00"/>
        <filter val="112 126,00"/>
        <filter val="118 796,00"/>
        <filter val="2 496 610,00"/>
        <filter val="20 000,00"/>
        <filter val="21 506,80"/>
        <filter val="212 209,00"/>
        <filter val="235 000,00"/>
        <filter val="245 000,00"/>
        <filter val="262 305,00"/>
        <filter val="273 805,00"/>
        <filter val="30 000,00"/>
        <filter val="33 000,00"/>
        <filter val="350 000,00"/>
        <filter val="36 000,00"/>
        <filter val="369 800,00"/>
        <filter val="37 000,00"/>
        <filter val="402 800,00"/>
        <filter val="5 000,00"/>
        <filter val="514 000,00"/>
        <filter val="6 670,00"/>
        <filter val="787 805,00"/>
        <filter val="90 619,20"/>
      </filters>
    </filterColumn>
  </autoFilter>
  <mergeCells count="11">
    <mergeCell ref="L9:M9"/>
    <mergeCell ref="N9:O9"/>
    <mergeCell ref="P9:Q9"/>
    <mergeCell ref="A1:K1"/>
    <mergeCell ref="A2:K2"/>
    <mergeCell ref="A3:K3"/>
    <mergeCell ref="A4:K4"/>
    <mergeCell ref="A5:K5"/>
    <mergeCell ref="A6:K6"/>
    <mergeCell ref="A7:K7"/>
    <mergeCell ref="I8:K8"/>
  </mergeCells>
  <phoneticPr fontId="21" type="noConversion"/>
  <pageMargins left="0.7" right="0.2" top="0.4" bottom="0.31" header="0.3" footer="0.23"/>
  <pageSetup paperSize="9" scale="42" fitToHeight="6" orientation="portrait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  <pageSetUpPr fitToPage="1"/>
  </sheetPr>
  <dimension ref="A1:G28"/>
  <sheetViews>
    <sheetView view="pageBreakPreview" topLeftCell="A10" zoomScaleSheetLayoutView="100" workbookViewId="0">
      <selection activeCell="A8" sqref="A8:C8"/>
    </sheetView>
  </sheetViews>
  <sheetFormatPr defaultRowHeight="14.4" x14ac:dyDescent="0.3"/>
  <cols>
    <col min="1" max="1" width="9.109375" style="390"/>
    <col min="2" max="2" width="73.5546875" style="390" customWidth="1"/>
    <col min="3" max="3" width="16.44140625" style="392" customWidth="1"/>
    <col min="4" max="4" width="15.6640625" style="390" customWidth="1"/>
    <col min="5" max="257" width="9.109375" style="390"/>
    <col min="258" max="258" width="73.5546875" style="390" customWidth="1"/>
    <col min="259" max="259" width="16.44140625" style="390" customWidth="1"/>
    <col min="260" max="260" width="15.6640625" style="390" customWidth="1"/>
    <col min="261" max="513" width="9.109375" style="390"/>
    <col min="514" max="514" width="73.5546875" style="390" customWidth="1"/>
    <col min="515" max="515" width="16.44140625" style="390" customWidth="1"/>
    <col min="516" max="516" width="15.6640625" style="390" customWidth="1"/>
    <col min="517" max="769" width="9.109375" style="390"/>
    <col min="770" max="770" width="73.5546875" style="390" customWidth="1"/>
    <col min="771" max="771" width="16.44140625" style="390" customWidth="1"/>
    <col min="772" max="772" width="15.6640625" style="390" customWidth="1"/>
    <col min="773" max="1025" width="9.109375" style="390"/>
    <col min="1026" max="1026" width="73.5546875" style="390" customWidth="1"/>
    <col min="1027" max="1027" width="16.44140625" style="390" customWidth="1"/>
    <col min="1028" max="1028" width="15.6640625" style="390" customWidth="1"/>
    <col min="1029" max="1281" width="9.109375" style="390"/>
    <col min="1282" max="1282" width="73.5546875" style="390" customWidth="1"/>
    <col min="1283" max="1283" width="16.44140625" style="390" customWidth="1"/>
    <col min="1284" max="1284" width="15.6640625" style="390" customWidth="1"/>
    <col min="1285" max="1537" width="9.109375" style="390"/>
    <col min="1538" max="1538" width="73.5546875" style="390" customWidth="1"/>
    <col min="1539" max="1539" width="16.44140625" style="390" customWidth="1"/>
    <col min="1540" max="1540" width="15.6640625" style="390" customWidth="1"/>
    <col min="1541" max="1793" width="9.109375" style="390"/>
    <col min="1794" max="1794" width="73.5546875" style="390" customWidth="1"/>
    <col min="1795" max="1795" width="16.44140625" style="390" customWidth="1"/>
    <col min="1796" max="1796" width="15.6640625" style="390" customWidth="1"/>
    <col min="1797" max="2049" width="9.109375" style="390"/>
    <col min="2050" max="2050" width="73.5546875" style="390" customWidth="1"/>
    <col min="2051" max="2051" width="16.44140625" style="390" customWidth="1"/>
    <col min="2052" max="2052" width="15.6640625" style="390" customWidth="1"/>
    <col min="2053" max="2305" width="9.109375" style="390"/>
    <col min="2306" max="2306" width="73.5546875" style="390" customWidth="1"/>
    <col min="2307" max="2307" width="16.44140625" style="390" customWidth="1"/>
    <col min="2308" max="2308" width="15.6640625" style="390" customWidth="1"/>
    <col min="2309" max="2561" width="9.109375" style="390"/>
    <col min="2562" max="2562" width="73.5546875" style="390" customWidth="1"/>
    <col min="2563" max="2563" width="16.44140625" style="390" customWidth="1"/>
    <col min="2564" max="2564" width="15.6640625" style="390" customWidth="1"/>
    <col min="2565" max="2817" width="9.109375" style="390"/>
    <col min="2818" max="2818" width="73.5546875" style="390" customWidth="1"/>
    <col min="2819" max="2819" width="16.44140625" style="390" customWidth="1"/>
    <col min="2820" max="2820" width="15.6640625" style="390" customWidth="1"/>
    <col min="2821" max="3073" width="9.109375" style="390"/>
    <col min="3074" max="3074" width="73.5546875" style="390" customWidth="1"/>
    <col min="3075" max="3075" width="16.44140625" style="390" customWidth="1"/>
    <col min="3076" max="3076" width="15.6640625" style="390" customWidth="1"/>
    <col min="3077" max="3329" width="9.109375" style="390"/>
    <col min="3330" max="3330" width="73.5546875" style="390" customWidth="1"/>
    <col min="3331" max="3331" width="16.44140625" style="390" customWidth="1"/>
    <col min="3332" max="3332" width="15.6640625" style="390" customWidth="1"/>
    <col min="3333" max="3585" width="9.109375" style="390"/>
    <col min="3586" max="3586" width="73.5546875" style="390" customWidth="1"/>
    <col min="3587" max="3587" width="16.44140625" style="390" customWidth="1"/>
    <col min="3588" max="3588" width="15.6640625" style="390" customWidth="1"/>
    <col min="3589" max="3841" width="9.109375" style="390"/>
    <col min="3842" max="3842" width="73.5546875" style="390" customWidth="1"/>
    <col min="3843" max="3843" width="16.44140625" style="390" customWidth="1"/>
    <col min="3844" max="3844" width="15.6640625" style="390" customWidth="1"/>
    <col min="3845" max="4097" width="9.109375" style="390"/>
    <col min="4098" max="4098" width="73.5546875" style="390" customWidth="1"/>
    <col min="4099" max="4099" width="16.44140625" style="390" customWidth="1"/>
    <col min="4100" max="4100" width="15.6640625" style="390" customWidth="1"/>
    <col min="4101" max="4353" width="9.109375" style="390"/>
    <col min="4354" max="4354" width="73.5546875" style="390" customWidth="1"/>
    <col min="4355" max="4355" width="16.44140625" style="390" customWidth="1"/>
    <col min="4356" max="4356" width="15.6640625" style="390" customWidth="1"/>
    <col min="4357" max="4609" width="9.109375" style="390"/>
    <col min="4610" max="4610" width="73.5546875" style="390" customWidth="1"/>
    <col min="4611" max="4611" width="16.44140625" style="390" customWidth="1"/>
    <col min="4612" max="4612" width="15.6640625" style="390" customWidth="1"/>
    <col min="4613" max="4865" width="9.109375" style="390"/>
    <col min="4866" max="4866" width="73.5546875" style="390" customWidth="1"/>
    <col min="4867" max="4867" width="16.44140625" style="390" customWidth="1"/>
    <col min="4868" max="4868" width="15.6640625" style="390" customWidth="1"/>
    <col min="4869" max="5121" width="9.109375" style="390"/>
    <col min="5122" max="5122" width="73.5546875" style="390" customWidth="1"/>
    <col min="5123" max="5123" width="16.44140625" style="390" customWidth="1"/>
    <col min="5124" max="5124" width="15.6640625" style="390" customWidth="1"/>
    <col min="5125" max="5377" width="9.109375" style="390"/>
    <col min="5378" max="5378" width="73.5546875" style="390" customWidth="1"/>
    <col min="5379" max="5379" width="16.44140625" style="390" customWidth="1"/>
    <col min="5380" max="5380" width="15.6640625" style="390" customWidth="1"/>
    <col min="5381" max="5633" width="9.109375" style="390"/>
    <col min="5634" max="5634" width="73.5546875" style="390" customWidth="1"/>
    <col min="5635" max="5635" width="16.44140625" style="390" customWidth="1"/>
    <col min="5636" max="5636" width="15.6640625" style="390" customWidth="1"/>
    <col min="5637" max="5889" width="9.109375" style="390"/>
    <col min="5890" max="5890" width="73.5546875" style="390" customWidth="1"/>
    <col min="5891" max="5891" width="16.44140625" style="390" customWidth="1"/>
    <col min="5892" max="5892" width="15.6640625" style="390" customWidth="1"/>
    <col min="5893" max="6145" width="9.109375" style="390"/>
    <col min="6146" max="6146" width="73.5546875" style="390" customWidth="1"/>
    <col min="6147" max="6147" width="16.44140625" style="390" customWidth="1"/>
    <col min="6148" max="6148" width="15.6640625" style="390" customWidth="1"/>
    <col min="6149" max="6401" width="9.109375" style="390"/>
    <col min="6402" max="6402" width="73.5546875" style="390" customWidth="1"/>
    <col min="6403" max="6403" width="16.44140625" style="390" customWidth="1"/>
    <col min="6404" max="6404" width="15.6640625" style="390" customWidth="1"/>
    <col min="6405" max="6657" width="9.109375" style="390"/>
    <col min="6658" max="6658" width="73.5546875" style="390" customWidth="1"/>
    <col min="6659" max="6659" width="16.44140625" style="390" customWidth="1"/>
    <col min="6660" max="6660" width="15.6640625" style="390" customWidth="1"/>
    <col min="6661" max="6913" width="9.109375" style="390"/>
    <col min="6914" max="6914" width="73.5546875" style="390" customWidth="1"/>
    <col min="6915" max="6915" width="16.44140625" style="390" customWidth="1"/>
    <col min="6916" max="6916" width="15.6640625" style="390" customWidth="1"/>
    <col min="6917" max="7169" width="9.109375" style="390"/>
    <col min="7170" max="7170" width="73.5546875" style="390" customWidth="1"/>
    <col min="7171" max="7171" width="16.44140625" style="390" customWidth="1"/>
    <col min="7172" max="7172" width="15.6640625" style="390" customWidth="1"/>
    <col min="7173" max="7425" width="9.109375" style="390"/>
    <col min="7426" max="7426" width="73.5546875" style="390" customWidth="1"/>
    <col min="7427" max="7427" width="16.44140625" style="390" customWidth="1"/>
    <col min="7428" max="7428" width="15.6640625" style="390" customWidth="1"/>
    <col min="7429" max="7681" width="9.109375" style="390"/>
    <col min="7682" max="7682" width="73.5546875" style="390" customWidth="1"/>
    <col min="7683" max="7683" width="16.44140625" style="390" customWidth="1"/>
    <col min="7684" max="7684" width="15.6640625" style="390" customWidth="1"/>
    <col min="7685" max="7937" width="9.109375" style="390"/>
    <col min="7938" max="7938" width="73.5546875" style="390" customWidth="1"/>
    <col min="7939" max="7939" width="16.44140625" style="390" customWidth="1"/>
    <col min="7940" max="7940" width="15.6640625" style="390" customWidth="1"/>
    <col min="7941" max="8193" width="9.109375" style="390"/>
    <col min="8194" max="8194" width="73.5546875" style="390" customWidth="1"/>
    <col min="8195" max="8195" width="16.44140625" style="390" customWidth="1"/>
    <col min="8196" max="8196" width="15.6640625" style="390" customWidth="1"/>
    <col min="8197" max="8449" width="9.109375" style="390"/>
    <col min="8450" max="8450" width="73.5546875" style="390" customWidth="1"/>
    <col min="8451" max="8451" width="16.44140625" style="390" customWidth="1"/>
    <col min="8452" max="8452" width="15.6640625" style="390" customWidth="1"/>
    <col min="8453" max="8705" width="9.109375" style="390"/>
    <col min="8706" max="8706" width="73.5546875" style="390" customWidth="1"/>
    <col min="8707" max="8707" width="16.44140625" style="390" customWidth="1"/>
    <col min="8708" max="8708" width="15.6640625" style="390" customWidth="1"/>
    <col min="8709" max="8961" width="9.109375" style="390"/>
    <col min="8962" max="8962" width="73.5546875" style="390" customWidth="1"/>
    <col min="8963" max="8963" width="16.44140625" style="390" customWidth="1"/>
    <col min="8964" max="8964" width="15.6640625" style="390" customWidth="1"/>
    <col min="8965" max="9217" width="9.109375" style="390"/>
    <col min="9218" max="9218" width="73.5546875" style="390" customWidth="1"/>
    <col min="9219" max="9219" width="16.44140625" style="390" customWidth="1"/>
    <col min="9220" max="9220" width="15.6640625" style="390" customWidth="1"/>
    <col min="9221" max="9473" width="9.109375" style="390"/>
    <col min="9474" max="9474" width="73.5546875" style="390" customWidth="1"/>
    <col min="9475" max="9475" width="16.44140625" style="390" customWidth="1"/>
    <col min="9476" max="9476" width="15.6640625" style="390" customWidth="1"/>
    <col min="9477" max="9729" width="9.109375" style="390"/>
    <col min="9730" max="9730" width="73.5546875" style="390" customWidth="1"/>
    <col min="9731" max="9731" width="16.44140625" style="390" customWidth="1"/>
    <col min="9732" max="9732" width="15.6640625" style="390" customWidth="1"/>
    <col min="9733" max="9985" width="9.109375" style="390"/>
    <col min="9986" max="9986" width="73.5546875" style="390" customWidth="1"/>
    <col min="9987" max="9987" width="16.44140625" style="390" customWidth="1"/>
    <col min="9988" max="9988" width="15.6640625" style="390" customWidth="1"/>
    <col min="9989" max="10241" width="9.109375" style="390"/>
    <col min="10242" max="10242" width="73.5546875" style="390" customWidth="1"/>
    <col min="10243" max="10243" width="16.44140625" style="390" customWidth="1"/>
    <col min="10244" max="10244" width="15.6640625" style="390" customWidth="1"/>
    <col min="10245" max="10497" width="9.109375" style="390"/>
    <col min="10498" max="10498" width="73.5546875" style="390" customWidth="1"/>
    <col min="10499" max="10499" width="16.44140625" style="390" customWidth="1"/>
    <col min="10500" max="10500" width="15.6640625" style="390" customWidth="1"/>
    <col min="10501" max="10753" width="9.109375" style="390"/>
    <col min="10754" max="10754" width="73.5546875" style="390" customWidth="1"/>
    <col min="10755" max="10755" width="16.44140625" style="390" customWidth="1"/>
    <col min="10756" max="10756" width="15.6640625" style="390" customWidth="1"/>
    <col min="10757" max="11009" width="9.109375" style="390"/>
    <col min="11010" max="11010" width="73.5546875" style="390" customWidth="1"/>
    <col min="11011" max="11011" width="16.44140625" style="390" customWidth="1"/>
    <col min="11012" max="11012" width="15.6640625" style="390" customWidth="1"/>
    <col min="11013" max="11265" width="9.109375" style="390"/>
    <col min="11266" max="11266" width="73.5546875" style="390" customWidth="1"/>
    <col min="11267" max="11267" width="16.44140625" style="390" customWidth="1"/>
    <col min="11268" max="11268" width="15.6640625" style="390" customWidth="1"/>
    <col min="11269" max="11521" width="9.109375" style="390"/>
    <col min="11522" max="11522" width="73.5546875" style="390" customWidth="1"/>
    <col min="11523" max="11523" width="16.44140625" style="390" customWidth="1"/>
    <col min="11524" max="11524" width="15.6640625" style="390" customWidth="1"/>
    <col min="11525" max="11777" width="9.109375" style="390"/>
    <col min="11778" max="11778" width="73.5546875" style="390" customWidth="1"/>
    <col min="11779" max="11779" width="16.44140625" style="390" customWidth="1"/>
    <col min="11780" max="11780" width="15.6640625" style="390" customWidth="1"/>
    <col min="11781" max="12033" width="9.109375" style="390"/>
    <col min="12034" max="12034" width="73.5546875" style="390" customWidth="1"/>
    <col min="12035" max="12035" width="16.44140625" style="390" customWidth="1"/>
    <col min="12036" max="12036" width="15.6640625" style="390" customWidth="1"/>
    <col min="12037" max="12289" width="9.109375" style="390"/>
    <col min="12290" max="12290" width="73.5546875" style="390" customWidth="1"/>
    <col min="12291" max="12291" width="16.44140625" style="390" customWidth="1"/>
    <col min="12292" max="12292" width="15.6640625" style="390" customWidth="1"/>
    <col min="12293" max="12545" width="9.109375" style="390"/>
    <col min="12546" max="12546" width="73.5546875" style="390" customWidth="1"/>
    <col min="12547" max="12547" width="16.44140625" style="390" customWidth="1"/>
    <col min="12548" max="12548" width="15.6640625" style="390" customWidth="1"/>
    <col min="12549" max="12801" width="9.109375" style="390"/>
    <col min="12802" max="12802" width="73.5546875" style="390" customWidth="1"/>
    <col min="12803" max="12803" width="16.44140625" style="390" customWidth="1"/>
    <col min="12804" max="12804" width="15.6640625" style="390" customWidth="1"/>
    <col min="12805" max="13057" width="9.109375" style="390"/>
    <col min="13058" max="13058" width="73.5546875" style="390" customWidth="1"/>
    <col min="13059" max="13059" width="16.44140625" style="390" customWidth="1"/>
    <col min="13060" max="13060" width="15.6640625" style="390" customWidth="1"/>
    <col min="13061" max="13313" width="9.109375" style="390"/>
    <col min="13314" max="13314" width="73.5546875" style="390" customWidth="1"/>
    <col min="13315" max="13315" width="16.44140625" style="390" customWidth="1"/>
    <col min="13316" max="13316" width="15.6640625" style="390" customWidth="1"/>
    <col min="13317" max="13569" width="9.109375" style="390"/>
    <col min="13570" max="13570" width="73.5546875" style="390" customWidth="1"/>
    <col min="13571" max="13571" width="16.44140625" style="390" customWidth="1"/>
    <col min="13572" max="13572" width="15.6640625" style="390" customWidth="1"/>
    <col min="13573" max="13825" width="9.109375" style="390"/>
    <col min="13826" max="13826" width="73.5546875" style="390" customWidth="1"/>
    <col min="13827" max="13827" width="16.44140625" style="390" customWidth="1"/>
    <col min="13828" max="13828" width="15.6640625" style="390" customWidth="1"/>
    <col min="13829" max="14081" width="9.109375" style="390"/>
    <col min="14082" max="14082" width="73.5546875" style="390" customWidth="1"/>
    <col min="14083" max="14083" width="16.44140625" style="390" customWidth="1"/>
    <col min="14084" max="14084" width="15.6640625" style="390" customWidth="1"/>
    <col min="14085" max="14337" width="9.109375" style="390"/>
    <col min="14338" max="14338" width="73.5546875" style="390" customWidth="1"/>
    <col min="14339" max="14339" width="16.44140625" style="390" customWidth="1"/>
    <col min="14340" max="14340" width="15.6640625" style="390" customWidth="1"/>
    <col min="14341" max="14593" width="9.109375" style="390"/>
    <col min="14594" max="14594" width="73.5546875" style="390" customWidth="1"/>
    <col min="14595" max="14595" width="16.44140625" style="390" customWidth="1"/>
    <col min="14596" max="14596" width="15.6640625" style="390" customWidth="1"/>
    <col min="14597" max="14849" width="9.109375" style="390"/>
    <col min="14850" max="14850" width="73.5546875" style="390" customWidth="1"/>
    <col min="14851" max="14851" width="16.44140625" style="390" customWidth="1"/>
    <col min="14852" max="14852" width="15.6640625" style="390" customWidth="1"/>
    <col min="14853" max="15105" width="9.109375" style="390"/>
    <col min="15106" max="15106" width="73.5546875" style="390" customWidth="1"/>
    <col min="15107" max="15107" width="16.44140625" style="390" customWidth="1"/>
    <col min="15108" max="15108" width="15.6640625" style="390" customWidth="1"/>
    <col min="15109" max="15361" width="9.109375" style="390"/>
    <col min="15362" max="15362" width="73.5546875" style="390" customWidth="1"/>
    <col min="15363" max="15363" width="16.44140625" style="390" customWidth="1"/>
    <col min="15364" max="15364" width="15.6640625" style="390" customWidth="1"/>
    <col min="15365" max="15617" width="9.109375" style="390"/>
    <col min="15618" max="15618" width="73.5546875" style="390" customWidth="1"/>
    <col min="15619" max="15619" width="16.44140625" style="390" customWidth="1"/>
    <col min="15620" max="15620" width="15.6640625" style="390" customWidth="1"/>
    <col min="15621" max="15873" width="9.109375" style="390"/>
    <col min="15874" max="15874" width="73.5546875" style="390" customWidth="1"/>
    <col min="15875" max="15875" width="16.44140625" style="390" customWidth="1"/>
    <col min="15876" max="15876" width="15.6640625" style="390" customWidth="1"/>
    <col min="15877" max="16129" width="9.109375" style="390"/>
    <col min="16130" max="16130" width="73.5546875" style="390" customWidth="1"/>
    <col min="16131" max="16131" width="16.44140625" style="390" customWidth="1"/>
    <col min="16132" max="16132" width="15.6640625" style="390" customWidth="1"/>
    <col min="16133" max="16384" width="9.109375" style="390"/>
  </cols>
  <sheetData>
    <row r="1" spans="1:7" s="372" customFormat="1" ht="15.75" customHeight="1" x14ac:dyDescent="0.25">
      <c r="A1" s="1165" t="s">
        <v>653</v>
      </c>
      <c r="B1" s="1165"/>
      <c r="C1" s="1165"/>
      <c r="D1" s="1165"/>
      <c r="E1" s="383"/>
      <c r="F1" s="383"/>
      <c r="G1" s="383"/>
    </row>
    <row r="2" spans="1:7" s="372" customFormat="1" ht="15.75" customHeight="1" x14ac:dyDescent="0.25">
      <c r="A2" s="1165" t="s">
        <v>127</v>
      </c>
      <c r="B2" s="1165"/>
      <c r="C2" s="1165"/>
      <c r="D2" s="1165"/>
      <c r="E2" s="383"/>
      <c r="F2" s="383"/>
      <c r="G2" s="383"/>
    </row>
    <row r="3" spans="1:7" s="372" customFormat="1" ht="15.75" customHeight="1" x14ac:dyDescent="0.25">
      <c r="A3" s="1165" t="s">
        <v>625</v>
      </c>
      <c r="B3" s="1165"/>
      <c r="C3" s="1165"/>
      <c r="D3" s="1165"/>
      <c r="E3" s="383"/>
      <c r="F3" s="383"/>
      <c r="G3" s="383"/>
    </row>
    <row r="4" spans="1:7" s="373" customFormat="1" ht="16.5" customHeight="1" x14ac:dyDescent="0.3">
      <c r="A4" s="1182" t="s">
        <v>509</v>
      </c>
      <c r="B4" s="1182"/>
      <c r="C4" s="1182"/>
      <c r="D4" s="1182"/>
      <c r="E4" s="384"/>
      <c r="F4" s="384"/>
      <c r="G4" s="384"/>
    </row>
    <row r="5" spans="1:7" s="373" customFormat="1" ht="16.5" customHeight="1" x14ac:dyDescent="0.3">
      <c r="A5" s="1182" t="s">
        <v>626</v>
      </c>
      <c r="B5" s="1182"/>
      <c r="C5" s="1182"/>
      <c r="D5" s="1182"/>
      <c r="E5" s="384"/>
      <c r="F5" s="384"/>
      <c r="G5" s="384"/>
    </row>
    <row r="6" spans="1:7" x14ac:dyDescent="0.3">
      <c r="B6" s="938"/>
      <c r="C6" s="938"/>
    </row>
    <row r="7" spans="1:7" ht="27" customHeight="1" x14ac:dyDescent="0.3">
      <c r="A7" s="939" t="s">
        <v>5</v>
      </c>
      <c r="B7" s="939"/>
      <c r="C7" s="939"/>
    </row>
    <row r="8" spans="1:7" ht="14.4" customHeight="1" x14ac:dyDescent="0.3">
      <c r="A8" s="1200" t="s">
        <v>634</v>
      </c>
      <c r="B8" s="1200"/>
      <c r="C8" s="1200"/>
    </row>
    <row r="9" spans="1:7" ht="17.399999999999999" x14ac:dyDescent="0.3">
      <c r="A9" s="391"/>
      <c r="B9" s="937"/>
    </row>
    <row r="10" spans="1:7" ht="15.6" x14ac:dyDescent="0.3">
      <c r="A10" s="391"/>
      <c r="B10" s="393"/>
    </row>
    <row r="11" spans="1:7" ht="18" x14ac:dyDescent="0.3">
      <c r="B11" s="394" t="s">
        <v>206</v>
      </c>
    </row>
    <row r="12" spans="1:7" ht="15.6" x14ac:dyDescent="0.3">
      <c r="A12" s="395"/>
      <c r="C12" s="396"/>
    </row>
    <row r="13" spans="1:7" ht="91.5" customHeight="1" x14ac:dyDescent="0.3">
      <c r="A13" s="397" t="s">
        <v>207</v>
      </c>
      <c r="B13" s="397" t="s">
        <v>545</v>
      </c>
      <c r="C13" s="401" t="s">
        <v>635</v>
      </c>
      <c r="D13" s="397" t="s">
        <v>546</v>
      </c>
    </row>
    <row r="14" spans="1:7" ht="15.6" x14ac:dyDescent="0.3">
      <c r="A14" s="397">
        <v>1</v>
      </c>
      <c r="B14" s="398" t="s">
        <v>208</v>
      </c>
      <c r="C14" s="400" t="s">
        <v>209</v>
      </c>
      <c r="D14" s="882"/>
    </row>
    <row r="15" spans="1:7" ht="31.2" x14ac:dyDescent="0.3">
      <c r="A15" s="397">
        <v>2</v>
      </c>
      <c r="B15" s="398" t="s">
        <v>547</v>
      </c>
      <c r="C15" s="940">
        <f>[1]прил1!C21</f>
        <v>0</v>
      </c>
      <c r="D15" s="882"/>
    </row>
    <row r="16" spans="1:7" ht="15.6" x14ac:dyDescent="0.3">
      <c r="A16" s="397">
        <v>3</v>
      </c>
      <c r="B16" s="398" t="s">
        <v>210</v>
      </c>
      <c r="C16" s="940"/>
      <c r="D16" s="882"/>
    </row>
    <row r="17" spans="1:4" ht="15.6" x14ac:dyDescent="0.3">
      <c r="A17" s="397"/>
      <c r="B17" s="398" t="s">
        <v>211</v>
      </c>
      <c r="C17" s="941">
        <f>+C15+C16</f>
        <v>0</v>
      </c>
      <c r="D17" s="942"/>
    </row>
    <row r="18" spans="1:4" ht="15.6" x14ac:dyDescent="0.3">
      <c r="A18" s="395"/>
    </row>
    <row r="19" spans="1:4" ht="15.6" x14ac:dyDescent="0.3">
      <c r="A19" s="395"/>
    </row>
    <row r="20" spans="1:4" ht="18" x14ac:dyDescent="0.3">
      <c r="A20" s="395"/>
      <c r="B20" s="394" t="s">
        <v>212</v>
      </c>
    </row>
    <row r="21" spans="1:4" ht="18" x14ac:dyDescent="0.3">
      <c r="A21" s="394"/>
    </row>
    <row r="22" spans="1:4" ht="15.6" x14ac:dyDescent="0.3">
      <c r="A22" s="395"/>
    </row>
    <row r="23" spans="1:4" ht="69.599999999999994" customHeight="1" x14ac:dyDescent="0.3">
      <c r="A23" s="397" t="s">
        <v>207</v>
      </c>
      <c r="B23" s="397" t="s">
        <v>545</v>
      </c>
      <c r="C23" s="1197" t="s">
        <v>636</v>
      </c>
      <c r="D23" s="1197"/>
    </row>
    <row r="24" spans="1:4" ht="15.6" x14ac:dyDescent="0.3">
      <c r="A24" s="397">
        <v>1</v>
      </c>
      <c r="B24" s="398" t="s">
        <v>208</v>
      </c>
      <c r="C24" s="1198"/>
      <c r="D24" s="1198"/>
    </row>
    <row r="25" spans="1:4" ht="31.2" x14ac:dyDescent="0.3">
      <c r="A25" s="397">
        <v>2</v>
      </c>
      <c r="B25" s="398" t="s">
        <v>547</v>
      </c>
      <c r="C25" s="1198"/>
      <c r="D25" s="1198"/>
    </row>
    <row r="26" spans="1:4" ht="15.6" x14ac:dyDescent="0.3">
      <c r="A26" s="397">
        <v>3</v>
      </c>
      <c r="B26" s="398" t="s">
        <v>210</v>
      </c>
      <c r="C26" s="1198"/>
      <c r="D26" s="1198"/>
    </row>
    <row r="27" spans="1:4" ht="15.6" x14ac:dyDescent="0.3">
      <c r="A27" s="397"/>
      <c r="B27" s="398" t="s">
        <v>211</v>
      </c>
      <c r="C27" s="1199">
        <f>+C25</f>
        <v>0</v>
      </c>
      <c r="D27" s="1199"/>
    </row>
    <row r="28" spans="1:4" ht="15.6" x14ac:dyDescent="0.3">
      <c r="A28" s="399"/>
    </row>
  </sheetData>
  <mergeCells count="11">
    <mergeCell ref="A8:C8"/>
    <mergeCell ref="A1:D1"/>
    <mergeCell ref="A2:D2"/>
    <mergeCell ref="A3:D3"/>
    <mergeCell ref="A4:D4"/>
    <mergeCell ref="A5:D5"/>
    <mergeCell ref="C23:D23"/>
    <mergeCell ref="C24:D24"/>
    <mergeCell ref="C25:D25"/>
    <mergeCell ref="C26:D26"/>
    <mergeCell ref="C27:D27"/>
  </mergeCells>
  <phoneticPr fontId="21" type="noConversion"/>
  <pageMargins left="0.70866141732283472" right="0.70866141732283472" top="0.74803149606299213" bottom="0.74803149606299213" header="0.31496062992125984" footer="0.31496062992125984"/>
  <pageSetup paperSize="9" scale="76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  <pageSetUpPr fitToPage="1"/>
  </sheetPr>
  <dimension ref="A1:J29"/>
  <sheetViews>
    <sheetView view="pageBreakPreview" zoomScaleSheetLayoutView="100" workbookViewId="0">
      <selection activeCell="E10" sqref="E10"/>
    </sheetView>
  </sheetViews>
  <sheetFormatPr defaultRowHeight="14.4" x14ac:dyDescent="0.3"/>
  <cols>
    <col min="1" max="1" width="9.109375" style="390"/>
    <col min="2" max="2" width="64.88671875" style="390" customWidth="1"/>
    <col min="3" max="3" width="20.44140625" style="390" customWidth="1"/>
    <col min="4" max="4" width="17.6640625" style="390" customWidth="1"/>
    <col min="5" max="5" width="17" style="390" customWidth="1"/>
    <col min="6" max="6" width="18.109375" style="392" customWidth="1"/>
    <col min="7" max="257" width="9.109375" style="390"/>
    <col min="258" max="258" width="64.88671875" style="390" customWidth="1"/>
    <col min="259" max="259" width="20.44140625" style="390" customWidth="1"/>
    <col min="260" max="260" width="17.6640625" style="390" customWidth="1"/>
    <col min="261" max="261" width="17" style="390" customWidth="1"/>
    <col min="262" max="262" width="18.109375" style="390" customWidth="1"/>
    <col min="263" max="513" width="9.109375" style="390"/>
    <col min="514" max="514" width="64.88671875" style="390" customWidth="1"/>
    <col min="515" max="515" width="20.44140625" style="390" customWidth="1"/>
    <col min="516" max="516" width="17.6640625" style="390" customWidth="1"/>
    <col min="517" max="517" width="17" style="390" customWidth="1"/>
    <col min="518" max="518" width="18.109375" style="390" customWidth="1"/>
    <col min="519" max="769" width="9.109375" style="390"/>
    <col min="770" max="770" width="64.88671875" style="390" customWidth="1"/>
    <col min="771" max="771" width="20.44140625" style="390" customWidth="1"/>
    <col min="772" max="772" width="17.6640625" style="390" customWidth="1"/>
    <col min="773" max="773" width="17" style="390" customWidth="1"/>
    <col min="774" max="774" width="18.109375" style="390" customWidth="1"/>
    <col min="775" max="1025" width="9.109375" style="390"/>
    <col min="1026" max="1026" width="64.88671875" style="390" customWidth="1"/>
    <col min="1027" max="1027" width="20.44140625" style="390" customWidth="1"/>
    <col min="1028" max="1028" width="17.6640625" style="390" customWidth="1"/>
    <col min="1029" max="1029" width="17" style="390" customWidth="1"/>
    <col min="1030" max="1030" width="18.109375" style="390" customWidth="1"/>
    <col min="1031" max="1281" width="9.109375" style="390"/>
    <col min="1282" max="1282" width="64.88671875" style="390" customWidth="1"/>
    <col min="1283" max="1283" width="20.44140625" style="390" customWidth="1"/>
    <col min="1284" max="1284" width="17.6640625" style="390" customWidth="1"/>
    <col min="1285" max="1285" width="17" style="390" customWidth="1"/>
    <col min="1286" max="1286" width="18.109375" style="390" customWidth="1"/>
    <col min="1287" max="1537" width="9.109375" style="390"/>
    <col min="1538" max="1538" width="64.88671875" style="390" customWidth="1"/>
    <col min="1539" max="1539" width="20.44140625" style="390" customWidth="1"/>
    <col min="1540" max="1540" width="17.6640625" style="390" customWidth="1"/>
    <col min="1541" max="1541" width="17" style="390" customWidth="1"/>
    <col min="1542" max="1542" width="18.109375" style="390" customWidth="1"/>
    <col min="1543" max="1793" width="9.109375" style="390"/>
    <col min="1794" max="1794" width="64.88671875" style="390" customWidth="1"/>
    <col min="1795" max="1795" width="20.44140625" style="390" customWidth="1"/>
    <col min="1796" max="1796" width="17.6640625" style="390" customWidth="1"/>
    <col min="1797" max="1797" width="17" style="390" customWidth="1"/>
    <col min="1798" max="1798" width="18.109375" style="390" customWidth="1"/>
    <col min="1799" max="2049" width="9.109375" style="390"/>
    <col min="2050" max="2050" width="64.88671875" style="390" customWidth="1"/>
    <col min="2051" max="2051" width="20.44140625" style="390" customWidth="1"/>
    <col min="2052" max="2052" width="17.6640625" style="390" customWidth="1"/>
    <col min="2053" max="2053" width="17" style="390" customWidth="1"/>
    <col min="2054" max="2054" width="18.109375" style="390" customWidth="1"/>
    <col min="2055" max="2305" width="9.109375" style="390"/>
    <col min="2306" max="2306" width="64.88671875" style="390" customWidth="1"/>
    <col min="2307" max="2307" width="20.44140625" style="390" customWidth="1"/>
    <col min="2308" max="2308" width="17.6640625" style="390" customWidth="1"/>
    <col min="2309" max="2309" width="17" style="390" customWidth="1"/>
    <col min="2310" max="2310" width="18.109375" style="390" customWidth="1"/>
    <col min="2311" max="2561" width="9.109375" style="390"/>
    <col min="2562" max="2562" width="64.88671875" style="390" customWidth="1"/>
    <col min="2563" max="2563" width="20.44140625" style="390" customWidth="1"/>
    <col min="2564" max="2564" width="17.6640625" style="390" customWidth="1"/>
    <col min="2565" max="2565" width="17" style="390" customWidth="1"/>
    <col min="2566" max="2566" width="18.109375" style="390" customWidth="1"/>
    <col min="2567" max="2817" width="9.109375" style="390"/>
    <col min="2818" max="2818" width="64.88671875" style="390" customWidth="1"/>
    <col min="2819" max="2819" width="20.44140625" style="390" customWidth="1"/>
    <col min="2820" max="2820" width="17.6640625" style="390" customWidth="1"/>
    <col min="2821" max="2821" width="17" style="390" customWidth="1"/>
    <col min="2822" max="2822" width="18.109375" style="390" customWidth="1"/>
    <col min="2823" max="3073" width="9.109375" style="390"/>
    <col min="3074" max="3074" width="64.88671875" style="390" customWidth="1"/>
    <col min="3075" max="3075" width="20.44140625" style="390" customWidth="1"/>
    <col min="3076" max="3076" width="17.6640625" style="390" customWidth="1"/>
    <col min="3077" max="3077" width="17" style="390" customWidth="1"/>
    <col min="3078" max="3078" width="18.109375" style="390" customWidth="1"/>
    <col min="3079" max="3329" width="9.109375" style="390"/>
    <col min="3330" max="3330" width="64.88671875" style="390" customWidth="1"/>
    <col min="3331" max="3331" width="20.44140625" style="390" customWidth="1"/>
    <col min="3332" max="3332" width="17.6640625" style="390" customWidth="1"/>
    <col min="3333" max="3333" width="17" style="390" customWidth="1"/>
    <col min="3334" max="3334" width="18.109375" style="390" customWidth="1"/>
    <col min="3335" max="3585" width="9.109375" style="390"/>
    <col min="3586" max="3586" width="64.88671875" style="390" customWidth="1"/>
    <col min="3587" max="3587" width="20.44140625" style="390" customWidth="1"/>
    <col min="3588" max="3588" width="17.6640625" style="390" customWidth="1"/>
    <col min="3589" max="3589" width="17" style="390" customWidth="1"/>
    <col min="3590" max="3590" width="18.109375" style="390" customWidth="1"/>
    <col min="3591" max="3841" width="9.109375" style="390"/>
    <col min="3842" max="3842" width="64.88671875" style="390" customWidth="1"/>
    <col min="3843" max="3843" width="20.44140625" style="390" customWidth="1"/>
    <col min="3844" max="3844" width="17.6640625" style="390" customWidth="1"/>
    <col min="3845" max="3845" width="17" style="390" customWidth="1"/>
    <col min="3846" max="3846" width="18.109375" style="390" customWidth="1"/>
    <col min="3847" max="4097" width="9.109375" style="390"/>
    <col min="4098" max="4098" width="64.88671875" style="390" customWidth="1"/>
    <col min="4099" max="4099" width="20.44140625" style="390" customWidth="1"/>
    <col min="4100" max="4100" width="17.6640625" style="390" customWidth="1"/>
    <col min="4101" max="4101" width="17" style="390" customWidth="1"/>
    <col min="4102" max="4102" width="18.109375" style="390" customWidth="1"/>
    <col min="4103" max="4353" width="9.109375" style="390"/>
    <col min="4354" max="4354" width="64.88671875" style="390" customWidth="1"/>
    <col min="4355" max="4355" width="20.44140625" style="390" customWidth="1"/>
    <col min="4356" max="4356" width="17.6640625" style="390" customWidth="1"/>
    <col min="4357" max="4357" width="17" style="390" customWidth="1"/>
    <col min="4358" max="4358" width="18.109375" style="390" customWidth="1"/>
    <col min="4359" max="4609" width="9.109375" style="390"/>
    <col min="4610" max="4610" width="64.88671875" style="390" customWidth="1"/>
    <col min="4611" max="4611" width="20.44140625" style="390" customWidth="1"/>
    <col min="4612" max="4612" width="17.6640625" style="390" customWidth="1"/>
    <col min="4613" max="4613" width="17" style="390" customWidth="1"/>
    <col min="4614" max="4614" width="18.109375" style="390" customWidth="1"/>
    <col min="4615" max="4865" width="9.109375" style="390"/>
    <col min="4866" max="4866" width="64.88671875" style="390" customWidth="1"/>
    <col min="4867" max="4867" width="20.44140625" style="390" customWidth="1"/>
    <col min="4868" max="4868" width="17.6640625" style="390" customWidth="1"/>
    <col min="4869" max="4869" width="17" style="390" customWidth="1"/>
    <col min="4870" max="4870" width="18.109375" style="390" customWidth="1"/>
    <col min="4871" max="5121" width="9.109375" style="390"/>
    <col min="5122" max="5122" width="64.88671875" style="390" customWidth="1"/>
    <col min="5123" max="5123" width="20.44140625" style="390" customWidth="1"/>
    <col min="5124" max="5124" width="17.6640625" style="390" customWidth="1"/>
    <col min="5125" max="5125" width="17" style="390" customWidth="1"/>
    <col min="5126" max="5126" width="18.109375" style="390" customWidth="1"/>
    <col min="5127" max="5377" width="9.109375" style="390"/>
    <col min="5378" max="5378" width="64.88671875" style="390" customWidth="1"/>
    <col min="5379" max="5379" width="20.44140625" style="390" customWidth="1"/>
    <col min="5380" max="5380" width="17.6640625" style="390" customWidth="1"/>
    <col min="5381" max="5381" width="17" style="390" customWidth="1"/>
    <col min="5382" max="5382" width="18.109375" style="390" customWidth="1"/>
    <col min="5383" max="5633" width="9.109375" style="390"/>
    <col min="5634" max="5634" width="64.88671875" style="390" customWidth="1"/>
    <col min="5635" max="5635" width="20.44140625" style="390" customWidth="1"/>
    <col min="5636" max="5636" width="17.6640625" style="390" customWidth="1"/>
    <col min="5637" max="5637" width="17" style="390" customWidth="1"/>
    <col min="5638" max="5638" width="18.109375" style="390" customWidth="1"/>
    <col min="5639" max="5889" width="9.109375" style="390"/>
    <col min="5890" max="5890" width="64.88671875" style="390" customWidth="1"/>
    <col min="5891" max="5891" width="20.44140625" style="390" customWidth="1"/>
    <col min="5892" max="5892" width="17.6640625" style="390" customWidth="1"/>
    <col min="5893" max="5893" width="17" style="390" customWidth="1"/>
    <col min="5894" max="5894" width="18.109375" style="390" customWidth="1"/>
    <col min="5895" max="6145" width="9.109375" style="390"/>
    <col min="6146" max="6146" width="64.88671875" style="390" customWidth="1"/>
    <col min="6147" max="6147" width="20.44140625" style="390" customWidth="1"/>
    <col min="6148" max="6148" width="17.6640625" style="390" customWidth="1"/>
    <col min="6149" max="6149" width="17" style="390" customWidth="1"/>
    <col min="6150" max="6150" width="18.109375" style="390" customWidth="1"/>
    <col min="6151" max="6401" width="9.109375" style="390"/>
    <col min="6402" max="6402" width="64.88671875" style="390" customWidth="1"/>
    <col min="6403" max="6403" width="20.44140625" style="390" customWidth="1"/>
    <col min="6404" max="6404" width="17.6640625" style="390" customWidth="1"/>
    <col min="6405" max="6405" width="17" style="390" customWidth="1"/>
    <col min="6406" max="6406" width="18.109375" style="390" customWidth="1"/>
    <col min="6407" max="6657" width="9.109375" style="390"/>
    <col min="6658" max="6658" width="64.88671875" style="390" customWidth="1"/>
    <col min="6659" max="6659" width="20.44140625" style="390" customWidth="1"/>
    <col min="6660" max="6660" width="17.6640625" style="390" customWidth="1"/>
    <col min="6661" max="6661" width="17" style="390" customWidth="1"/>
    <col min="6662" max="6662" width="18.109375" style="390" customWidth="1"/>
    <col min="6663" max="6913" width="9.109375" style="390"/>
    <col min="6914" max="6914" width="64.88671875" style="390" customWidth="1"/>
    <col min="6915" max="6915" width="20.44140625" style="390" customWidth="1"/>
    <col min="6916" max="6916" width="17.6640625" style="390" customWidth="1"/>
    <col min="6917" max="6917" width="17" style="390" customWidth="1"/>
    <col min="6918" max="6918" width="18.109375" style="390" customWidth="1"/>
    <col min="6919" max="7169" width="9.109375" style="390"/>
    <col min="7170" max="7170" width="64.88671875" style="390" customWidth="1"/>
    <col min="7171" max="7171" width="20.44140625" style="390" customWidth="1"/>
    <col min="7172" max="7172" width="17.6640625" style="390" customWidth="1"/>
    <col min="7173" max="7173" width="17" style="390" customWidth="1"/>
    <col min="7174" max="7174" width="18.109375" style="390" customWidth="1"/>
    <col min="7175" max="7425" width="9.109375" style="390"/>
    <col min="7426" max="7426" width="64.88671875" style="390" customWidth="1"/>
    <col min="7427" max="7427" width="20.44140625" style="390" customWidth="1"/>
    <col min="7428" max="7428" width="17.6640625" style="390" customWidth="1"/>
    <col min="7429" max="7429" width="17" style="390" customWidth="1"/>
    <col min="7430" max="7430" width="18.109375" style="390" customWidth="1"/>
    <col min="7431" max="7681" width="9.109375" style="390"/>
    <col min="7682" max="7682" width="64.88671875" style="390" customWidth="1"/>
    <col min="7683" max="7683" width="20.44140625" style="390" customWidth="1"/>
    <col min="7684" max="7684" width="17.6640625" style="390" customWidth="1"/>
    <col min="7685" max="7685" width="17" style="390" customWidth="1"/>
    <col min="7686" max="7686" width="18.109375" style="390" customWidth="1"/>
    <col min="7687" max="7937" width="9.109375" style="390"/>
    <col min="7938" max="7938" width="64.88671875" style="390" customWidth="1"/>
    <col min="7939" max="7939" width="20.44140625" style="390" customWidth="1"/>
    <col min="7940" max="7940" width="17.6640625" style="390" customWidth="1"/>
    <col min="7941" max="7941" width="17" style="390" customWidth="1"/>
    <col min="7942" max="7942" width="18.109375" style="390" customWidth="1"/>
    <col min="7943" max="8193" width="9.109375" style="390"/>
    <col min="8194" max="8194" width="64.88671875" style="390" customWidth="1"/>
    <col min="8195" max="8195" width="20.44140625" style="390" customWidth="1"/>
    <col min="8196" max="8196" width="17.6640625" style="390" customWidth="1"/>
    <col min="8197" max="8197" width="17" style="390" customWidth="1"/>
    <col min="8198" max="8198" width="18.109375" style="390" customWidth="1"/>
    <col min="8199" max="8449" width="9.109375" style="390"/>
    <col min="8450" max="8450" width="64.88671875" style="390" customWidth="1"/>
    <col min="8451" max="8451" width="20.44140625" style="390" customWidth="1"/>
    <col min="8452" max="8452" width="17.6640625" style="390" customWidth="1"/>
    <col min="8453" max="8453" width="17" style="390" customWidth="1"/>
    <col min="8454" max="8454" width="18.109375" style="390" customWidth="1"/>
    <col min="8455" max="8705" width="9.109375" style="390"/>
    <col min="8706" max="8706" width="64.88671875" style="390" customWidth="1"/>
    <col min="8707" max="8707" width="20.44140625" style="390" customWidth="1"/>
    <col min="8708" max="8708" width="17.6640625" style="390" customWidth="1"/>
    <col min="8709" max="8709" width="17" style="390" customWidth="1"/>
    <col min="8710" max="8710" width="18.109375" style="390" customWidth="1"/>
    <col min="8711" max="8961" width="9.109375" style="390"/>
    <col min="8962" max="8962" width="64.88671875" style="390" customWidth="1"/>
    <col min="8963" max="8963" width="20.44140625" style="390" customWidth="1"/>
    <col min="8964" max="8964" width="17.6640625" style="390" customWidth="1"/>
    <col min="8965" max="8965" width="17" style="390" customWidth="1"/>
    <col min="8966" max="8966" width="18.109375" style="390" customWidth="1"/>
    <col min="8967" max="9217" width="9.109375" style="390"/>
    <col min="9218" max="9218" width="64.88671875" style="390" customWidth="1"/>
    <col min="9219" max="9219" width="20.44140625" style="390" customWidth="1"/>
    <col min="9220" max="9220" width="17.6640625" style="390" customWidth="1"/>
    <col min="9221" max="9221" width="17" style="390" customWidth="1"/>
    <col min="9222" max="9222" width="18.109375" style="390" customWidth="1"/>
    <col min="9223" max="9473" width="9.109375" style="390"/>
    <col min="9474" max="9474" width="64.88671875" style="390" customWidth="1"/>
    <col min="9475" max="9475" width="20.44140625" style="390" customWidth="1"/>
    <col min="9476" max="9476" width="17.6640625" style="390" customWidth="1"/>
    <col min="9477" max="9477" width="17" style="390" customWidth="1"/>
    <col min="9478" max="9478" width="18.109375" style="390" customWidth="1"/>
    <col min="9479" max="9729" width="9.109375" style="390"/>
    <col min="9730" max="9730" width="64.88671875" style="390" customWidth="1"/>
    <col min="9731" max="9731" width="20.44140625" style="390" customWidth="1"/>
    <col min="9732" max="9732" width="17.6640625" style="390" customWidth="1"/>
    <col min="9733" max="9733" width="17" style="390" customWidth="1"/>
    <col min="9734" max="9734" width="18.109375" style="390" customWidth="1"/>
    <col min="9735" max="9985" width="9.109375" style="390"/>
    <col min="9986" max="9986" width="64.88671875" style="390" customWidth="1"/>
    <col min="9987" max="9987" width="20.44140625" style="390" customWidth="1"/>
    <col min="9988" max="9988" width="17.6640625" style="390" customWidth="1"/>
    <col min="9989" max="9989" width="17" style="390" customWidth="1"/>
    <col min="9990" max="9990" width="18.109375" style="390" customWidth="1"/>
    <col min="9991" max="10241" width="9.109375" style="390"/>
    <col min="10242" max="10242" width="64.88671875" style="390" customWidth="1"/>
    <col min="10243" max="10243" width="20.44140625" style="390" customWidth="1"/>
    <col min="10244" max="10244" width="17.6640625" style="390" customWidth="1"/>
    <col min="10245" max="10245" width="17" style="390" customWidth="1"/>
    <col min="10246" max="10246" width="18.109375" style="390" customWidth="1"/>
    <col min="10247" max="10497" width="9.109375" style="390"/>
    <col min="10498" max="10498" width="64.88671875" style="390" customWidth="1"/>
    <col min="10499" max="10499" width="20.44140625" style="390" customWidth="1"/>
    <col min="10500" max="10500" width="17.6640625" style="390" customWidth="1"/>
    <col min="10501" max="10501" width="17" style="390" customWidth="1"/>
    <col min="10502" max="10502" width="18.109375" style="390" customWidth="1"/>
    <col min="10503" max="10753" width="9.109375" style="390"/>
    <col min="10754" max="10754" width="64.88671875" style="390" customWidth="1"/>
    <col min="10755" max="10755" width="20.44140625" style="390" customWidth="1"/>
    <col min="10756" max="10756" width="17.6640625" style="390" customWidth="1"/>
    <col min="10757" max="10757" width="17" style="390" customWidth="1"/>
    <col min="10758" max="10758" width="18.109375" style="390" customWidth="1"/>
    <col min="10759" max="11009" width="9.109375" style="390"/>
    <col min="11010" max="11010" width="64.88671875" style="390" customWidth="1"/>
    <col min="11011" max="11011" width="20.44140625" style="390" customWidth="1"/>
    <col min="11012" max="11012" width="17.6640625" style="390" customWidth="1"/>
    <col min="11013" max="11013" width="17" style="390" customWidth="1"/>
    <col min="11014" max="11014" width="18.109375" style="390" customWidth="1"/>
    <col min="11015" max="11265" width="9.109375" style="390"/>
    <col min="11266" max="11266" width="64.88671875" style="390" customWidth="1"/>
    <col min="11267" max="11267" width="20.44140625" style="390" customWidth="1"/>
    <col min="11268" max="11268" width="17.6640625" style="390" customWidth="1"/>
    <col min="11269" max="11269" width="17" style="390" customWidth="1"/>
    <col min="11270" max="11270" width="18.109375" style="390" customWidth="1"/>
    <col min="11271" max="11521" width="9.109375" style="390"/>
    <col min="11522" max="11522" width="64.88671875" style="390" customWidth="1"/>
    <col min="11523" max="11523" width="20.44140625" style="390" customWidth="1"/>
    <col min="11524" max="11524" width="17.6640625" style="390" customWidth="1"/>
    <col min="11525" max="11525" width="17" style="390" customWidth="1"/>
    <col min="11526" max="11526" width="18.109375" style="390" customWidth="1"/>
    <col min="11527" max="11777" width="9.109375" style="390"/>
    <col min="11778" max="11778" width="64.88671875" style="390" customWidth="1"/>
    <col min="11779" max="11779" width="20.44140625" style="390" customWidth="1"/>
    <col min="11780" max="11780" width="17.6640625" style="390" customWidth="1"/>
    <col min="11781" max="11781" width="17" style="390" customWidth="1"/>
    <col min="11782" max="11782" width="18.109375" style="390" customWidth="1"/>
    <col min="11783" max="12033" width="9.109375" style="390"/>
    <col min="12034" max="12034" width="64.88671875" style="390" customWidth="1"/>
    <col min="12035" max="12035" width="20.44140625" style="390" customWidth="1"/>
    <col min="12036" max="12036" width="17.6640625" style="390" customWidth="1"/>
    <col min="12037" max="12037" width="17" style="390" customWidth="1"/>
    <col min="12038" max="12038" width="18.109375" style="390" customWidth="1"/>
    <col min="12039" max="12289" width="9.109375" style="390"/>
    <col min="12290" max="12290" width="64.88671875" style="390" customWidth="1"/>
    <col min="12291" max="12291" width="20.44140625" style="390" customWidth="1"/>
    <col min="12292" max="12292" width="17.6640625" style="390" customWidth="1"/>
    <col min="12293" max="12293" width="17" style="390" customWidth="1"/>
    <col min="12294" max="12294" width="18.109375" style="390" customWidth="1"/>
    <col min="12295" max="12545" width="9.109375" style="390"/>
    <col min="12546" max="12546" width="64.88671875" style="390" customWidth="1"/>
    <col min="12547" max="12547" width="20.44140625" style="390" customWidth="1"/>
    <col min="12548" max="12548" width="17.6640625" style="390" customWidth="1"/>
    <col min="12549" max="12549" width="17" style="390" customWidth="1"/>
    <col min="12550" max="12550" width="18.109375" style="390" customWidth="1"/>
    <col min="12551" max="12801" width="9.109375" style="390"/>
    <col min="12802" max="12802" width="64.88671875" style="390" customWidth="1"/>
    <col min="12803" max="12803" width="20.44140625" style="390" customWidth="1"/>
    <col min="12804" max="12804" width="17.6640625" style="390" customWidth="1"/>
    <col min="12805" max="12805" width="17" style="390" customWidth="1"/>
    <col min="12806" max="12806" width="18.109375" style="390" customWidth="1"/>
    <col min="12807" max="13057" width="9.109375" style="390"/>
    <col min="13058" max="13058" width="64.88671875" style="390" customWidth="1"/>
    <col min="13059" max="13059" width="20.44140625" style="390" customWidth="1"/>
    <col min="13060" max="13060" width="17.6640625" style="390" customWidth="1"/>
    <col min="13061" max="13061" width="17" style="390" customWidth="1"/>
    <col min="13062" max="13062" width="18.109375" style="390" customWidth="1"/>
    <col min="13063" max="13313" width="9.109375" style="390"/>
    <col min="13314" max="13314" width="64.88671875" style="390" customWidth="1"/>
    <col min="13315" max="13315" width="20.44140625" style="390" customWidth="1"/>
    <col min="13316" max="13316" width="17.6640625" style="390" customWidth="1"/>
    <col min="13317" max="13317" width="17" style="390" customWidth="1"/>
    <col min="13318" max="13318" width="18.109375" style="390" customWidth="1"/>
    <col min="13319" max="13569" width="9.109375" style="390"/>
    <col min="13570" max="13570" width="64.88671875" style="390" customWidth="1"/>
    <col min="13571" max="13571" width="20.44140625" style="390" customWidth="1"/>
    <col min="13572" max="13572" width="17.6640625" style="390" customWidth="1"/>
    <col min="13573" max="13573" width="17" style="390" customWidth="1"/>
    <col min="13574" max="13574" width="18.109375" style="390" customWidth="1"/>
    <col min="13575" max="13825" width="9.109375" style="390"/>
    <col min="13826" max="13826" width="64.88671875" style="390" customWidth="1"/>
    <col min="13827" max="13827" width="20.44140625" style="390" customWidth="1"/>
    <col min="13828" max="13828" width="17.6640625" style="390" customWidth="1"/>
    <col min="13829" max="13829" width="17" style="390" customWidth="1"/>
    <col min="13830" max="13830" width="18.109375" style="390" customWidth="1"/>
    <col min="13831" max="14081" width="9.109375" style="390"/>
    <col min="14082" max="14082" width="64.88671875" style="390" customWidth="1"/>
    <col min="14083" max="14083" width="20.44140625" style="390" customWidth="1"/>
    <col min="14084" max="14084" width="17.6640625" style="390" customWidth="1"/>
    <col min="14085" max="14085" width="17" style="390" customWidth="1"/>
    <col min="14086" max="14086" width="18.109375" style="390" customWidth="1"/>
    <col min="14087" max="14337" width="9.109375" style="390"/>
    <col min="14338" max="14338" width="64.88671875" style="390" customWidth="1"/>
    <col min="14339" max="14339" width="20.44140625" style="390" customWidth="1"/>
    <col min="14340" max="14340" width="17.6640625" style="390" customWidth="1"/>
    <col min="14341" max="14341" width="17" style="390" customWidth="1"/>
    <col min="14342" max="14342" width="18.109375" style="390" customWidth="1"/>
    <col min="14343" max="14593" width="9.109375" style="390"/>
    <col min="14594" max="14594" width="64.88671875" style="390" customWidth="1"/>
    <col min="14595" max="14595" width="20.44140625" style="390" customWidth="1"/>
    <col min="14596" max="14596" width="17.6640625" style="390" customWidth="1"/>
    <col min="14597" max="14597" width="17" style="390" customWidth="1"/>
    <col min="14598" max="14598" width="18.109375" style="390" customWidth="1"/>
    <col min="14599" max="14849" width="9.109375" style="390"/>
    <col min="14850" max="14850" width="64.88671875" style="390" customWidth="1"/>
    <col min="14851" max="14851" width="20.44140625" style="390" customWidth="1"/>
    <col min="14852" max="14852" width="17.6640625" style="390" customWidth="1"/>
    <col min="14853" max="14853" width="17" style="390" customWidth="1"/>
    <col min="14854" max="14854" width="18.109375" style="390" customWidth="1"/>
    <col min="14855" max="15105" width="9.109375" style="390"/>
    <col min="15106" max="15106" width="64.88671875" style="390" customWidth="1"/>
    <col min="15107" max="15107" width="20.44140625" style="390" customWidth="1"/>
    <col min="15108" max="15108" width="17.6640625" style="390" customWidth="1"/>
    <col min="15109" max="15109" width="17" style="390" customWidth="1"/>
    <col min="15110" max="15110" width="18.109375" style="390" customWidth="1"/>
    <col min="15111" max="15361" width="9.109375" style="390"/>
    <col min="15362" max="15362" width="64.88671875" style="390" customWidth="1"/>
    <col min="15363" max="15363" width="20.44140625" style="390" customWidth="1"/>
    <col min="15364" max="15364" width="17.6640625" style="390" customWidth="1"/>
    <col min="15365" max="15365" width="17" style="390" customWidth="1"/>
    <col min="15366" max="15366" width="18.109375" style="390" customWidth="1"/>
    <col min="15367" max="15617" width="9.109375" style="390"/>
    <col min="15618" max="15618" width="64.88671875" style="390" customWidth="1"/>
    <col min="15619" max="15619" width="20.44140625" style="390" customWidth="1"/>
    <col min="15620" max="15620" width="17.6640625" style="390" customWidth="1"/>
    <col min="15621" max="15621" width="17" style="390" customWidth="1"/>
    <col min="15622" max="15622" width="18.109375" style="390" customWidth="1"/>
    <col min="15623" max="15873" width="9.109375" style="390"/>
    <col min="15874" max="15874" width="64.88671875" style="390" customWidth="1"/>
    <col min="15875" max="15875" width="20.44140625" style="390" customWidth="1"/>
    <col min="15876" max="15876" width="17.6640625" style="390" customWidth="1"/>
    <col min="15877" max="15877" width="17" style="390" customWidth="1"/>
    <col min="15878" max="15878" width="18.109375" style="390" customWidth="1"/>
    <col min="15879" max="16129" width="9.109375" style="390"/>
    <col min="16130" max="16130" width="64.88671875" style="390" customWidth="1"/>
    <col min="16131" max="16131" width="20.44140625" style="390" customWidth="1"/>
    <col min="16132" max="16132" width="17.6640625" style="390" customWidth="1"/>
    <col min="16133" max="16133" width="17" style="390" customWidth="1"/>
    <col min="16134" max="16134" width="18.109375" style="390" customWidth="1"/>
    <col min="16135" max="16384" width="9.109375" style="390"/>
  </cols>
  <sheetData>
    <row r="1" spans="1:10" s="372" customFormat="1" ht="15.75" customHeight="1" x14ac:dyDescent="0.25">
      <c r="A1" s="1165" t="s">
        <v>461</v>
      </c>
      <c r="B1" s="1165"/>
      <c r="C1" s="1165"/>
      <c r="D1" s="1165"/>
      <c r="E1" s="1165"/>
      <c r="F1" s="1165"/>
      <c r="G1" s="383"/>
      <c r="H1" s="383"/>
      <c r="I1" s="383"/>
      <c r="J1" s="383"/>
    </row>
    <row r="2" spans="1:10" s="372" customFormat="1" ht="15.75" customHeight="1" x14ac:dyDescent="0.25">
      <c r="A2" s="1165" t="s">
        <v>127</v>
      </c>
      <c r="B2" s="1165"/>
      <c r="C2" s="1165"/>
      <c r="D2" s="1165"/>
      <c r="E2" s="1165"/>
      <c r="F2" s="1165"/>
      <c r="G2" s="383"/>
      <c r="H2" s="383"/>
      <c r="I2" s="383"/>
      <c r="J2" s="383"/>
    </row>
    <row r="3" spans="1:10" s="372" customFormat="1" ht="15.75" customHeight="1" x14ac:dyDescent="0.25">
      <c r="A3" s="1165" t="s">
        <v>625</v>
      </c>
      <c r="B3" s="1165"/>
      <c r="C3" s="1165"/>
      <c r="D3" s="1165"/>
      <c r="E3" s="1165"/>
      <c r="F3" s="1165"/>
      <c r="G3" s="383"/>
      <c r="H3" s="383"/>
      <c r="I3" s="383"/>
      <c r="J3" s="383"/>
    </row>
    <row r="4" spans="1:10" s="373" customFormat="1" ht="16.5" customHeight="1" x14ac:dyDescent="0.3">
      <c r="A4" s="1182" t="s">
        <v>509</v>
      </c>
      <c r="B4" s="1182"/>
      <c r="C4" s="1182"/>
      <c r="D4" s="1182"/>
      <c r="E4" s="1182"/>
      <c r="F4" s="1182"/>
      <c r="G4" s="384"/>
      <c r="H4" s="384"/>
      <c r="I4" s="384"/>
      <c r="J4" s="384"/>
    </row>
    <row r="5" spans="1:10" s="373" customFormat="1" ht="16.5" customHeight="1" x14ac:dyDescent="0.3">
      <c r="A5" s="1182" t="s">
        <v>626</v>
      </c>
      <c r="B5" s="1182"/>
      <c r="C5" s="1182"/>
      <c r="D5" s="1182"/>
      <c r="E5" s="1182"/>
      <c r="F5" s="1182"/>
      <c r="G5" s="384"/>
      <c r="H5" s="384"/>
      <c r="I5" s="384"/>
      <c r="J5" s="384"/>
    </row>
    <row r="6" spans="1:10" x14ac:dyDescent="0.3">
      <c r="B6" s="938"/>
      <c r="C6" s="938"/>
      <c r="D6" s="938"/>
      <c r="E6" s="938"/>
      <c r="F6" s="938"/>
    </row>
    <row r="8" spans="1:10" ht="27" customHeight="1" x14ac:dyDescent="0.3">
      <c r="A8" s="1209" t="s">
        <v>5</v>
      </c>
      <c r="B8" s="1209"/>
      <c r="C8" s="1209"/>
      <c r="D8" s="1209"/>
      <c r="E8" s="1209"/>
      <c r="F8" s="1209"/>
    </row>
    <row r="9" spans="1:10" ht="18" customHeight="1" x14ac:dyDescent="0.3">
      <c r="A9" s="1200" t="s">
        <v>637</v>
      </c>
      <c r="B9" s="1200"/>
      <c r="C9" s="1200"/>
      <c r="D9" s="1200"/>
      <c r="E9" s="1200"/>
      <c r="F9" s="1200"/>
    </row>
    <row r="10" spans="1:10" ht="17.399999999999999" x14ac:dyDescent="0.3">
      <c r="A10" s="391"/>
      <c r="B10" s="937"/>
      <c r="C10" s="937"/>
      <c r="D10" s="937"/>
      <c r="E10" s="937"/>
    </row>
    <row r="11" spans="1:10" ht="15.6" x14ac:dyDescent="0.3">
      <c r="A11" s="391"/>
      <c r="B11" s="393"/>
      <c r="C11" s="393"/>
      <c r="D11" s="393"/>
      <c r="E11" s="393"/>
    </row>
    <row r="12" spans="1:10" ht="18" x14ac:dyDescent="0.3">
      <c r="B12" s="394" t="s">
        <v>206</v>
      </c>
      <c r="C12" s="394"/>
      <c r="D12" s="394"/>
      <c r="E12" s="394"/>
    </row>
    <row r="13" spans="1:10" ht="15.6" x14ac:dyDescent="0.3">
      <c r="A13" s="395"/>
      <c r="F13" s="396"/>
    </row>
    <row r="14" spans="1:10" ht="74.25" customHeight="1" x14ac:dyDescent="0.3">
      <c r="A14" s="397" t="s">
        <v>207</v>
      </c>
      <c r="B14" s="397" t="s">
        <v>545</v>
      </c>
      <c r="C14" s="401" t="s">
        <v>638</v>
      </c>
      <c r="D14" s="401" t="s">
        <v>546</v>
      </c>
      <c r="E14" s="401" t="s">
        <v>639</v>
      </c>
      <c r="F14" s="401" t="s">
        <v>546</v>
      </c>
    </row>
    <row r="15" spans="1:10" ht="15.6" x14ac:dyDescent="0.3">
      <c r="A15" s="397">
        <v>1</v>
      </c>
      <c r="B15" s="398" t="s">
        <v>208</v>
      </c>
      <c r="C15" s="398"/>
      <c r="D15" s="398"/>
      <c r="E15" s="400"/>
      <c r="F15" s="400"/>
    </row>
    <row r="16" spans="1:10" ht="31.2" x14ac:dyDescent="0.3">
      <c r="A16" s="397">
        <v>2</v>
      </c>
      <c r="B16" s="398" t="s">
        <v>547</v>
      </c>
      <c r="C16" s="943">
        <v>0</v>
      </c>
      <c r="D16" s="943"/>
      <c r="E16" s="943">
        <f>[1]прил2!C21</f>
        <v>0</v>
      </c>
      <c r="F16" s="943"/>
    </row>
    <row r="17" spans="1:6" ht="15.6" x14ac:dyDescent="0.3">
      <c r="A17" s="397">
        <v>3</v>
      </c>
      <c r="B17" s="398" t="s">
        <v>210</v>
      </c>
      <c r="C17" s="943"/>
      <c r="D17" s="943"/>
      <c r="E17" s="943"/>
      <c r="F17" s="943"/>
    </row>
    <row r="18" spans="1:6" ht="15.6" x14ac:dyDescent="0.3">
      <c r="A18" s="397"/>
      <c r="B18" s="398" t="s">
        <v>211</v>
      </c>
      <c r="C18" s="944">
        <f>+C16+C17</f>
        <v>0</v>
      </c>
      <c r="D18" s="944"/>
      <c r="E18" s="944">
        <f>+E16+E17</f>
        <v>0</v>
      </c>
      <c r="F18" s="944"/>
    </row>
    <row r="19" spans="1:6" ht="15.6" x14ac:dyDescent="0.3">
      <c r="A19" s="395"/>
    </row>
    <row r="20" spans="1:6" ht="15.6" x14ac:dyDescent="0.3">
      <c r="A20" s="395"/>
    </row>
    <row r="21" spans="1:6" ht="18" x14ac:dyDescent="0.3">
      <c r="A21" s="395"/>
      <c r="B21" s="394" t="s">
        <v>212</v>
      </c>
      <c r="C21" s="394"/>
      <c r="D21" s="394"/>
      <c r="E21" s="394"/>
    </row>
    <row r="22" spans="1:6" ht="18" x14ac:dyDescent="0.3">
      <c r="A22" s="394"/>
    </row>
    <row r="23" spans="1:6" ht="15.6" x14ac:dyDescent="0.3">
      <c r="A23" s="395"/>
    </row>
    <row r="24" spans="1:6" ht="69.599999999999994" customHeight="1" x14ac:dyDescent="0.3">
      <c r="A24" s="397" t="s">
        <v>207</v>
      </c>
      <c r="B24" s="397" t="s">
        <v>545</v>
      </c>
      <c r="C24" s="1205" t="s">
        <v>575</v>
      </c>
      <c r="D24" s="1206"/>
      <c r="E24" s="1205" t="s">
        <v>640</v>
      </c>
      <c r="F24" s="1206"/>
    </row>
    <row r="25" spans="1:6" ht="15.6" x14ac:dyDescent="0.3">
      <c r="A25" s="397">
        <v>1</v>
      </c>
      <c r="B25" s="398" t="s">
        <v>208</v>
      </c>
      <c r="C25" s="1201"/>
      <c r="D25" s="1202"/>
      <c r="E25" s="1201"/>
      <c r="F25" s="1202"/>
    </row>
    <row r="26" spans="1:6" ht="31.2" x14ac:dyDescent="0.3">
      <c r="A26" s="397">
        <v>2</v>
      </c>
      <c r="B26" s="398" t="s">
        <v>547</v>
      </c>
      <c r="C26" s="1207">
        <f>[1]прил2!C22</f>
        <v>0</v>
      </c>
      <c r="D26" s="1208"/>
      <c r="E26" s="1207">
        <f>[1]прил2!D22</f>
        <v>0</v>
      </c>
      <c r="F26" s="1208"/>
    </row>
    <row r="27" spans="1:6" ht="15.6" x14ac:dyDescent="0.3">
      <c r="A27" s="397">
        <v>3</v>
      </c>
      <c r="B27" s="398" t="s">
        <v>210</v>
      </c>
      <c r="C27" s="1201"/>
      <c r="D27" s="1202"/>
      <c r="E27" s="1201"/>
      <c r="F27" s="1202"/>
    </row>
    <row r="28" spans="1:6" ht="15.6" x14ac:dyDescent="0.3">
      <c r="A28" s="397"/>
      <c r="B28" s="398" t="s">
        <v>211</v>
      </c>
      <c r="C28" s="1203">
        <f>+C26</f>
        <v>0</v>
      </c>
      <c r="D28" s="1204"/>
      <c r="E28" s="1203">
        <f>+E26</f>
        <v>0</v>
      </c>
      <c r="F28" s="1204"/>
    </row>
    <row r="29" spans="1:6" ht="15.6" x14ac:dyDescent="0.3">
      <c r="A29" s="399"/>
    </row>
  </sheetData>
  <mergeCells count="17">
    <mergeCell ref="A8:F8"/>
    <mergeCell ref="A9:F9"/>
    <mergeCell ref="A1:F1"/>
    <mergeCell ref="A2:F2"/>
    <mergeCell ref="A3:F3"/>
    <mergeCell ref="A4:F4"/>
    <mergeCell ref="A5:F5"/>
    <mergeCell ref="C27:D27"/>
    <mergeCell ref="E27:F27"/>
    <mergeCell ref="C28:D28"/>
    <mergeCell ref="E28:F28"/>
    <mergeCell ref="C24:D24"/>
    <mergeCell ref="E24:F24"/>
    <mergeCell ref="C25:D25"/>
    <mergeCell ref="E25:F25"/>
    <mergeCell ref="C26:D26"/>
    <mergeCell ref="E26:F26"/>
  </mergeCells>
  <phoneticPr fontId="21" type="noConversion"/>
  <pageMargins left="0.70866141732283472" right="0.70866141732283472" top="0.74803149606299213" bottom="0.74803149606299213" header="0.31496062992125984" footer="0.31496062992125984"/>
  <pageSetup paperSize="9" scale="59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1:H22"/>
  <sheetViews>
    <sheetView topLeftCell="A7" workbookViewId="0">
      <selection sqref="A1:G1"/>
    </sheetView>
  </sheetViews>
  <sheetFormatPr defaultColWidth="9.109375" defaultRowHeight="14.4" x14ac:dyDescent="0.3"/>
  <cols>
    <col min="1" max="1" width="14.109375" style="390" customWidth="1"/>
    <col min="2" max="2" width="16" style="390" customWidth="1"/>
    <col min="3" max="3" width="16.6640625" style="390" customWidth="1"/>
    <col min="4" max="4" width="17.109375" style="390" customWidth="1"/>
    <col min="5" max="5" width="15.5546875" style="390" customWidth="1"/>
    <col min="6" max="6" width="14.33203125" style="390" customWidth="1"/>
    <col min="7" max="7" width="17.44140625" style="390" customWidth="1"/>
    <col min="8" max="16384" width="9.109375" style="390"/>
  </cols>
  <sheetData>
    <row r="1" spans="1:8" s="372" customFormat="1" ht="15.75" customHeight="1" x14ac:dyDescent="0.25">
      <c r="A1" s="1165" t="s">
        <v>403</v>
      </c>
      <c r="B1" s="1165"/>
      <c r="C1" s="1165"/>
      <c r="D1" s="1165"/>
      <c r="E1" s="1165"/>
      <c r="F1" s="1165"/>
      <c r="G1" s="1165"/>
      <c r="H1" s="383"/>
    </row>
    <row r="2" spans="1:8" s="372" customFormat="1" ht="15.75" customHeight="1" x14ac:dyDescent="0.25">
      <c r="A2" s="1165" t="s">
        <v>127</v>
      </c>
      <c r="B2" s="1165"/>
      <c r="C2" s="1165"/>
      <c r="D2" s="1165"/>
      <c r="E2" s="1165"/>
      <c r="F2" s="1165"/>
      <c r="G2" s="1165"/>
      <c r="H2" s="383"/>
    </row>
    <row r="3" spans="1:8" s="372" customFormat="1" ht="15.75" customHeight="1" x14ac:dyDescent="0.25">
      <c r="A3" s="1165" t="s">
        <v>625</v>
      </c>
      <c r="B3" s="1165"/>
      <c r="C3" s="1165"/>
      <c r="D3" s="1165"/>
      <c r="E3" s="1165"/>
      <c r="F3" s="1165"/>
      <c r="G3" s="1165"/>
      <c r="H3" s="383"/>
    </row>
    <row r="4" spans="1:8" s="373" customFormat="1" ht="16.5" customHeight="1" x14ac:dyDescent="0.3">
      <c r="A4" s="1182" t="s">
        <v>509</v>
      </c>
      <c r="B4" s="1182"/>
      <c r="C4" s="1182"/>
      <c r="D4" s="1182"/>
      <c r="E4" s="1182"/>
      <c r="F4" s="1182"/>
      <c r="G4" s="1182"/>
      <c r="H4" s="384"/>
    </row>
    <row r="5" spans="1:8" s="373" customFormat="1" ht="16.5" customHeight="1" x14ac:dyDescent="0.3">
      <c r="A5" s="1182" t="s">
        <v>626</v>
      </c>
      <c r="B5" s="1182"/>
      <c r="C5" s="1182"/>
      <c r="D5" s="1182"/>
      <c r="E5" s="1182"/>
      <c r="F5" s="1182"/>
      <c r="G5" s="1182"/>
      <c r="H5" s="384"/>
    </row>
    <row r="8" spans="1:8" ht="17.399999999999999" x14ac:dyDescent="0.3">
      <c r="A8" s="391"/>
      <c r="B8" s="1200" t="s">
        <v>213</v>
      </c>
      <c r="C8" s="1200"/>
      <c r="D8" s="1200"/>
      <c r="E8" s="1200"/>
      <c r="F8" s="1200"/>
    </row>
    <row r="9" spans="1:8" ht="17.399999999999999" x14ac:dyDescent="0.3">
      <c r="A9" s="1209" t="s">
        <v>641</v>
      </c>
      <c r="B9" s="1209"/>
      <c r="C9" s="1209"/>
      <c r="D9" s="1209"/>
      <c r="E9" s="1209"/>
      <c r="F9" s="1209"/>
      <c r="G9" s="1209"/>
    </row>
    <row r="10" spans="1:8" ht="15.6" x14ac:dyDescent="0.3">
      <c r="A10" s="402"/>
    </row>
    <row r="11" spans="1:8" ht="33" customHeight="1" x14ac:dyDescent="0.3">
      <c r="A11" s="1220" t="s">
        <v>576</v>
      </c>
      <c r="B11" s="1220"/>
      <c r="C11" s="1220"/>
      <c r="D11" s="1220"/>
      <c r="E11" s="1220"/>
      <c r="F11" s="1220"/>
      <c r="G11" s="1220"/>
    </row>
    <row r="12" spans="1:8" ht="15.6" x14ac:dyDescent="0.3">
      <c r="A12" s="399"/>
    </row>
    <row r="13" spans="1:8" ht="55.2" x14ac:dyDescent="0.3">
      <c r="A13" s="403"/>
      <c r="B13" s="873" t="s">
        <v>526</v>
      </c>
      <c r="C13" s="873" t="s">
        <v>214</v>
      </c>
      <c r="D13" s="873" t="s">
        <v>527</v>
      </c>
      <c r="E13" s="873" t="s">
        <v>528</v>
      </c>
      <c r="F13" s="873" t="s">
        <v>215</v>
      </c>
      <c r="G13" s="873" t="s">
        <v>529</v>
      </c>
    </row>
    <row r="14" spans="1:8" x14ac:dyDescent="0.3">
      <c r="A14" s="873">
        <v>1</v>
      </c>
      <c r="B14" s="873">
        <v>2</v>
      </c>
      <c r="C14" s="873">
        <v>3</v>
      </c>
      <c r="D14" s="873">
        <v>4</v>
      </c>
      <c r="E14" s="873">
        <v>5</v>
      </c>
      <c r="F14" s="873">
        <v>6</v>
      </c>
      <c r="G14" s="873">
        <v>7</v>
      </c>
    </row>
    <row r="15" spans="1:8" x14ac:dyDescent="0.3">
      <c r="A15" s="873"/>
      <c r="B15" s="873" t="s">
        <v>209</v>
      </c>
      <c r="C15" s="873" t="s">
        <v>209</v>
      </c>
      <c r="D15" s="879">
        <v>0</v>
      </c>
      <c r="E15" s="873" t="s">
        <v>209</v>
      </c>
      <c r="F15" s="873" t="s">
        <v>209</v>
      </c>
      <c r="G15" s="873" t="s">
        <v>209</v>
      </c>
    </row>
    <row r="16" spans="1:8" ht="15.6" x14ac:dyDescent="0.3">
      <c r="A16" s="880"/>
      <c r="B16" s="884" t="s">
        <v>39</v>
      </c>
      <c r="C16" s="882"/>
      <c r="D16" s="883">
        <v>0</v>
      </c>
      <c r="E16" s="882"/>
      <c r="F16" s="882"/>
      <c r="G16" s="882"/>
    </row>
    <row r="17" spans="1:7" ht="15.6" x14ac:dyDescent="0.3">
      <c r="A17" s="1221" t="s">
        <v>216</v>
      </c>
      <c r="B17" s="1221"/>
      <c r="C17" s="1221"/>
      <c r="D17" s="1221"/>
      <c r="E17" s="1221"/>
      <c r="F17" s="1221"/>
      <c r="G17" s="1221"/>
    </row>
    <row r="18" spans="1:7" ht="15.6" x14ac:dyDescent="0.3">
      <c r="A18" s="1222" t="s">
        <v>642</v>
      </c>
      <c r="B18" s="1222"/>
      <c r="C18" s="1222"/>
      <c r="D18" s="1222"/>
      <c r="E18" s="1222"/>
      <c r="F18" s="1222"/>
      <c r="G18" s="1222"/>
    </row>
    <row r="19" spans="1:7" ht="15.6" x14ac:dyDescent="0.3">
      <c r="A19" s="404" t="s">
        <v>217</v>
      </c>
    </row>
    <row r="20" spans="1:7" ht="48" customHeight="1" x14ac:dyDescent="0.3">
      <c r="A20" s="1223" t="s">
        <v>4</v>
      </c>
      <c r="B20" s="1223"/>
      <c r="C20" s="1223"/>
      <c r="D20" s="1224" t="s">
        <v>530</v>
      </c>
      <c r="E20" s="1225"/>
      <c r="F20" s="1225"/>
      <c r="G20" s="1226"/>
    </row>
    <row r="21" spans="1:7" ht="32.25" customHeight="1" x14ac:dyDescent="0.3">
      <c r="A21" s="1210" t="s">
        <v>218</v>
      </c>
      <c r="B21" s="1211"/>
      <c r="C21" s="1212"/>
      <c r="D21" s="1213">
        <v>0</v>
      </c>
      <c r="E21" s="1214"/>
      <c r="F21" s="1214"/>
      <c r="G21" s="1215"/>
    </row>
    <row r="22" spans="1:7" ht="15.6" x14ac:dyDescent="0.3">
      <c r="A22" s="1216" t="s">
        <v>531</v>
      </c>
      <c r="B22" s="1217"/>
      <c r="C22" s="1218"/>
      <c r="D22" s="1219">
        <v>0</v>
      </c>
      <c r="E22" s="1219"/>
      <c r="F22" s="1219"/>
      <c r="G22" s="1219"/>
    </row>
  </sheetData>
  <mergeCells count="16">
    <mergeCell ref="B8:F8"/>
    <mergeCell ref="A1:G1"/>
    <mergeCell ref="A2:G2"/>
    <mergeCell ref="A3:G3"/>
    <mergeCell ref="A4:G4"/>
    <mergeCell ref="A5:G5"/>
    <mergeCell ref="A21:C21"/>
    <mergeCell ref="D21:G21"/>
    <mergeCell ref="A22:C22"/>
    <mergeCell ref="D22:G22"/>
    <mergeCell ref="A9:G9"/>
    <mergeCell ref="A11:G11"/>
    <mergeCell ref="A17:G17"/>
    <mergeCell ref="A18:G18"/>
    <mergeCell ref="A20:C20"/>
    <mergeCell ref="D20:G20"/>
  </mergeCells>
  <pageMargins left="0.7" right="0.7" top="0.75" bottom="0.75" header="0.3" footer="0.3"/>
  <pageSetup paperSize="9" scale="73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11</vt:i4>
      </vt:variant>
    </vt:vector>
  </HeadingPairs>
  <TitlesOfParts>
    <vt:vector size="23" baseType="lpstr">
      <vt:lpstr>прил1</vt:lpstr>
      <vt:lpstr>прил2</vt:lpstr>
      <vt:lpstr>прил3</vt:lpstr>
      <vt:lpstr>прил4</vt:lpstr>
      <vt:lpstr>Стар8</vt:lpstr>
      <vt:lpstr>Прил5</vt:lpstr>
      <vt:lpstr>прил6</vt:lpstr>
      <vt:lpstr>прил7</vt:lpstr>
      <vt:lpstr>прил8</vt:lpstr>
      <vt:lpstr>прил9</vt:lpstr>
      <vt:lpstr>прил10</vt:lpstr>
      <vt:lpstr>расчет верхнего предела МД</vt:lpstr>
      <vt:lpstr>прил2!Заголовки_для_печати</vt:lpstr>
      <vt:lpstr>прил3!Заголовки_для_печати</vt:lpstr>
      <vt:lpstr>прил4!Заголовки_для_печати</vt:lpstr>
      <vt:lpstr>Прил5!Заголовки_для_печати</vt:lpstr>
      <vt:lpstr>Стар8!Заголовки_для_печати</vt:lpstr>
      <vt:lpstr>прил1!Область_печати</vt:lpstr>
      <vt:lpstr>прил2!Область_печати</vt:lpstr>
      <vt:lpstr>прил3!Область_печати</vt:lpstr>
      <vt:lpstr>прил4!Область_печати</vt:lpstr>
      <vt:lpstr>Прил5!Область_печати</vt:lpstr>
      <vt:lpstr>Стар8!Область_печати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2022-11-16T11:28:51Z</cp:lastPrinted>
  <dcterms:created xsi:type="dcterms:W3CDTF">2014-10-25T07:35:49Z</dcterms:created>
  <dcterms:modified xsi:type="dcterms:W3CDTF">2022-11-18T09:19:09Z</dcterms:modified>
</cp:coreProperties>
</file>