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5235" windowWidth="15450" windowHeight="6255" tabRatio="597" activeTab="2"/>
  </bookViews>
  <sheets>
    <sheet name="ЧислРаб (2)" sheetId="4" r:id="rId1"/>
    <sheet name="СредЗарПлата (2)" sheetId="5" r:id="rId2"/>
    <sheet name="ФондЗарПлаты (2)" sheetId="6" r:id="rId3"/>
  </sheets>
  <definedNames>
    <definedName name="_xlnm.Print_Titles" localSheetId="1">'СредЗарПлата (2)'!$4:$5</definedName>
    <definedName name="_xlnm.Print_Titles" localSheetId="2">'ФондЗарПлаты (2)'!$4:$5</definedName>
    <definedName name="_xlnm.Print_Titles" localSheetId="0">'ЧислРаб (2)'!$4:$5</definedName>
  </definedNames>
  <calcPr calcId="125725"/>
</workbook>
</file>

<file path=xl/calcChain.xml><?xml version="1.0" encoding="utf-8"?>
<calcChain xmlns="http://schemas.openxmlformats.org/spreadsheetml/2006/main">
  <c r="G25" i="6"/>
  <c r="D11" i="4"/>
  <c r="D25"/>
  <c r="D6"/>
  <c r="D30"/>
  <c r="C11"/>
  <c r="C25"/>
  <c r="C6"/>
  <c r="C8" i="5"/>
  <c r="C9"/>
  <c r="C10"/>
  <c r="C11"/>
  <c r="C13"/>
  <c r="C14"/>
  <c r="C15"/>
  <c r="C16"/>
  <c r="C17"/>
  <c r="C18"/>
  <c r="C19"/>
  <c r="C20"/>
  <c r="C21"/>
  <c r="C22"/>
  <c r="C24"/>
  <c r="C27"/>
  <c r="C28"/>
  <c r="C29"/>
  <c r="D11" i="6"/>
  <c r="D25"/>
  <c r="D6"/>
  <c r="D30"/>
  <c r="C11"/>
  <c r="C25"/>
  <c r="C25" i="5"/>
  <c r="C6" i="6"/>
  <c r="C30"/>
  <c r="G11" i="4"/>
  <c r="G25"/>
  <c r="G6"/>
  <c r="H8"/>
  <c r="H9"/>
  <c r="H10"/>
  <c r="H11"/>
  <c r="H13"/>
  <c r="H14"/>
  <c r="H15"/>
  <c r="H16"/>
  <c r="H17"/>
  <c r="H18"/>
  <c r="H19"/>
  <c r="H20"/>
  <c r="H21"/>
  <c r="H22"/>
  <c r="H24"/>
  <c r="H25"/>
  <c r="H27"/>
  <c r="H28"/>
  <c r="H29"/>
  <c r="M22" i="6"/>
  <c r="J22"/>
  <c r="F22"/>
  <c r="H22"/>
  <c r="K8"/>
  <c r="K27"/>
  <c r="K29"/>
  <c r="M29"/>
  <c r="O29"/>
  <c r="K28"/>
  <c r="M28"/>
  <c r="O28"/>
  <c r="K18"/>
  <c r="M18"/>
  <c r="O18"/>
  <c r="K9"/>
  <c r="M9"/>
  <c r="K10"/>
  <c r="M10"/>
  <c r="O10"/>
  <c r="K13"/>
  <c r="M13"/>
  <c r="K14"/>
  <c r="M14"/>
  <c r="O14"/>
  <c r="K15"/>
  <c r="K16"/>
  <c r="M16"/>
  <c r="O16"/>
  <c r="K17"/>
  <c r="M17"/>
  <c r="O17"/>
  <c r="K19"/>
  <c r="M19"/>
  <c r="O19"/>
  <c r="K20"/>
  <c r="M20"/>
  <c r="O20"/>
  <c r="K21"/>
  <c r="M21"/>
  <c r="O21"/>
  <c r="K24"/>
  <c r="M24"/>
  <c r="O24"/>
  <c r="O9"/>
  <c r="I25"/>
  <c r="I11"/>
  <c r="I6"/>
  <c r="G11"/>
  <c r="G6"/>
  <c r="G30"/>
  <c r="E25"/>
  <c r="E11"/>
  <c r="E6"/>
  <c r="E30"/>
  <c r="F6"/>
  <c r="M25" i="4"/>
  <c r="O25"/>
  <c r="K25"/>
  <c r="I25"/>
  <c r="E25"/>
  <c r="E11"/>
  <c r="E6"/>
  <c r="E30"/>
  <c r="E30" i="5"/>
  <c r="I11" i="4"/>
  <c r="I6"/>
  <c r="K11"/>
  <c r="K6"/>
  <c r="K30"/>
  <c r="M11"/>
  <c r="M6"/>
  <c r="O11"/>
  <c r="O6"/>
  <c r="O30"/>
  <c r="F8"/>
  <c r="J8"/>
  <c r="L8"/>
  <c r="N8"/>
  <c r="P8"/>
  <c r="F9"/>
  <c r="J9"/>
  <c r="L9"/>
  <c r="N9"/>
  <c r="P9"/>
  <c r="F10"/>
  <c r="J10"/>
  <c r="L10"/>
  <c r="N10"/>
  <c r="P10"/>
  <c r="F11"/>
  <c r="J11"/>
  <c r="L11"/>
  <c r="P11"/>
  <c r="F13"/>
  <c r="J13"/>
  <c r="L13"/>
  <c r="N13"/>
  <c r="P13"/>
  <c r="F14"/>
  <c r="J14"/>
  <c r="L14"/>
  <c r="N14"/>
  <c r="P14"/>
  <c r="F15"/>
  <c r="J15"/>
  <c r="L15"/>
  <c r="N15"/>
  <c r="P15"/>
  <c r="F16"/>
  <c r="J16"/>
  <c r="L16"/>
  <c r="N16"/>
  <c r="P16"/>
  <c r="F17"/>
  <c r="J17"/>
  <c r="L17"/>
  <c r="N17"/>
  <c r="P17"/>
  <c r="F18"/>
  <c r="J18"/>
  <c r="L18"/>
  <c r="N18"/>
  <c r="P18"/>
  <c r="F19"/>
  <c r="J19"/>
  <c r="L19"/>
  <c r="N19"/>
  <c r="P19"/>
  <c r="F20"/>
  <c r="J20"/>
  <c r="L20"/>
  <c r="N20"/>
  <c r="P20"/>
  <c r="F21"/>
  <c r="J21"/>
  <c r="L21"/>
  <c r="N21"/>
  <c r="P21"/>
  <c r="F22"/>
  <c r="J22"/>
  <c r="L22"/>
  <c r="N22"/>
  <c r="P22"/>
  <c r="F24"/>
  <c r="J24"/>
  <c r="L24"/>
  <c r="N24"/>
  <c r="P24"/>
  <c r="F25"/>
  <c r="J25"/>
  <c r="L25"/>
  <c r="N25"/>
  <c r="P25"/>
  <c r="F27"/>
  <c r="J27"/>
  <c r="L27"/>
  <c r="N27"/>
  <c r="P27"/>
  <c r="F28"/>
  <c r="J28"/>
  <c r="L28"/>
  <c r="N28"/>
  <c r="P28"/>
  <c r="F29"/>
  <c r="J29"/>
  <c r="L29"/>
  <c r="N29"/>
  <c r="P29"/>
  <c r="D6" i="5"/>
  <c r="E6"/>
  <c r="F6"/>
  <c r="G8"/>
  <c r="H8"/>
  <c r="D8"/>
  <c r="E8"/>
  <c r="F8"/>
  <c r="I8"/>
  <c r="K8"/>
  <c r="G9"/>
  <c r="J9"/>
  <c r="H9"/>
  <c r="D9"/>
  <c r="E9"/>
  <c r="F9"/>
  <c r="I9"/>
  <c r="L9"/>
  <c r="K9"/>
  <c r="N9"/>
  <c r="M9"/>
  <c r="P9"/>
  <c r="O9"/>
  <c r="G10"/>
  <c r="J10"/>
  <c r="H10"/>
  <c r="D10"/>
  <c r="E10"/>
  <c r="F10"/>
  <c r="I10"/>
  <c r="L10"/>
  <c r="K10"/>
  <c r="N10"/>
  <c r="M10"/>
  <c r="P10"/>
  <c r="O10"/>
  <c r="G11"/>
  <c r="J11"/>
  <c r="H11"/>
  <c r="D11"/>
  <c r="E11"/>
  <c r="F11"/>
  <c r="I11"/>
  <c r="L11"/>
  <c r="K11"/>
  <c r="N11"/>
  <c r="M11"/>
  <c r="P11"/>
  <c r="O11"/>
  <c r="G13"/>
  <c r="J13"/>
  <c r="H13"/>
  <c r="D13"/>
  <c r="E13"/>
  <c r="F13"/>
  <c r="I13"/>
  <c r="L13"/>
  <c r="K13"/>
  <c r="N13"/>
  <c r="M13"/>
  <c r="P13"/>
  <c r="O13"/>
  <c r="G14"/>
  <c r="J14"/>
  <c r="H14"/>
  <c r="D14"/>
  <c r="E14"/>
  <c r="F14"/>
  <c r="I14"/>
  <c r="L14"/>
  <c r="K14"/>
  <c r="N14"/>
  <c r="M14"/>
  <c r="P14"/>
  <c r="O14"/>
  <c r="G15"/>
  <c r="J15"/>
  <c r="H15"/>
  <c r="D15"/>
  <c r="E15"/>
  <c r="F15"/>
  <c r="I15"/>
  <c r="L15"/>
  <c r="K15"/>
  <c r="N15"/>
  <c r="M15"/>
  <c r="P15"/>
  <c r="O15"/>
  <c r="G16"/>
  <c r="J16"/>
  <c r="H16"/>
  <c r="D16"/>
  <c r="E16"/>
  <c r="F16"/>
  <c r="I16"/>
  <c r="L16"/>
  <c r="K16"/>
  <c r="N16"/>
  <c r="M16"/>
  <c r="P16"/>
  <c r="O16"/>
  <c r="G17"/>
  <c r="J17"/>
  <c r="H17"/>
  <c r="D17"/>
  <c r="E17"/>
  <c r="F17"/>
  <c r="I17"/>
  <c r="L17"/>
  <c r="K17"/>
  <c r="N17"/>
  <c r="M17"/>
  <c r="P17"/>
  <c r="O17"/>
  <c r="G18"/>
  <c r="H18"/>
  <c r="D18"/>
  <c r="E18"/>
  <c r="I18"/>
  <c r="K18"/>
  <c r="M18"/>
  <c r="N18"/>
  <c r="O18"/>
  <c r="G19"/>
  <c r="J19"/>
  <c r="H19"/>
  <c r="D19"/>
  <c r="E19"/>
  <c r="F19"/>
  <c r="I19"/>
  <c r="L19"/>
  <c r="K19"/>
  <c r="N19"/>
  <c r="M19"/>
  <c r="P19"/>
  <c r="O19"/>
  <c r="G20"/>
  <c r="H20"/>
  <c r="D20"/>
  <c r="E20"/>
  <c r="F20"/>
  <c r="I20"/>
  <c r="L20"/>
  <c r="J20"/>
  <c r="K20"/>
  <c r="N20"/>
  <c r="M20"/>
  <c r="P20"/>
  <c r="O20"/>
  <c r="G21"/>
  <c r="J21"/>
  <c r="H21"/>
  <c r="D21"/>
  <c r="E21"/>
  <c r="F21"/>
  <c r="I21"/>
  <c r="L21"/>
  <c r="K21"/>
  <c r="N21"/>
  <c r="M21"/>
  <c r="P21"/>
  <c r="O21"/>
  <c r="G22"/>
  <c r="H22"/>
  <c r="D22"/>
  <c r="E22"/>
  <c r="I22"/>
  <c r="K22"/>
  <c r="G24"/>
  <c r="H24"/>
  <c r="D24"/>
  <c r="E24"/>
  <c r="F24"/>
  <c r="I24"/>
  <c r="K24"/>
  <c r="M24"/>
  <c r="N24"/>
  <c r="O24"/>
  <c r="G25"/>
  <c r="H25"/>
  <c r="D25"/>
  <c r="E25"/>
  <c r="F25"/>
  <c r="I25"/>
  <c r="G27"/>
  <c r="H27"/>
  <c r="D27"/>
  <c r="E27"/>
  <c r="F27"/>
  <c r="I27"/>
  <c r="K27"/>
  <c r="G28"/>
  <c r="H28"/>
  <c r="D28"/>
  <c r="E28"/>
  <c r="F28"/>
  <c r="I28"/>
  <c r="L28"/>
  <c r="J28"/>
  <c r="K28"/>
  <c r="N28"/>
  <c r="M28"/>
  <c r="P28"/>
  <c r="O28"/>
  <c r="G29"/>
  <c r="H29"/>
  <c r="D29"/>
  <c r="E29"/>
  <c r="I29"/>
  <c r="K29"/>
  <c r="M29"/>
  <c r="O29"/>
  <c r="J29" i="6"/>
  <c r="F29"/>
  <c r="H29"/>
  <c r="J28"/>
  <c r="F28"/>
  <c r="H28"/>
  <c r="J27"/>
  <c r="F27"/>
  <c r="H27"/>
  <c r="J25"/>
  <c r="F25"/>
  <c r="H25"/>
  <c r="F24"/>
  <c r="H24"/>
  <c r="J21"/>
  <c r="F21"/>
  <c r="H21"/>
  <c r="J20"/>
  <c r="F20"/>
  <c r="H20"/>
  <c r="J19"/>
  <c r="F19"/>
  <c r="H19"/>
  <c r="J18"/>
  <c r="F18"/>
  <c r="H18"/>
  <c r="J17"/>
  <c r="F17"/>
  <c r="H17"/>
  <c r="J16"/>
  <c r="F16"/>
  <c r="H16"/>
  <c r="J15"/>
  <c r="F15"/>
  <c r="H15"/>
  <c r="J14"/>
  <c r="F14"/>
  <c r="H14"/>
  <c r="J13"/>
  <c r="F13"/>
  <c r="H13"/>
  <c r="L11"/>
  <c r="J11"/>
  <c r="F11"/>
  <c r="H11"/>
  <c r="J10"/>
  <c r="F10"/>
  <c r="H10"/>
  <c r="J9"/>
  <c r="F9"/>
  <c r="H9"/>
  <c r="J8"/>
  <c r="H8"/>
  <c r="F8"/>
  <c r="L8" i="5"/>
  <c r="N11" i="4"/>
  <c r="F6"/>
  <c r="M8" i="6"/>
  <c r="M8" i="5"/>
  <c r="M27" i="6"/>
  <c r="K25"/>
  <c r="K25" i="5"/>
  <c r="O13" i="6"/>
  <c r="O27"/>
  <c r="M25"/>
  <c r="M27" i="5"/>
  <c r="N27"/>
  <c r="O8" i="6"/>
  <c r="L25"/>
  <c r="O25"/>
  <c r="O25" i="5"/>
  <c r="O27"/>
  <c r="O8"/>
  <c r="M25"/>
  <c r="P25"/>
  <c r="P25" i="6"/>
  <c r="J29" i="5"/>
  <c r="L29"/>
  <c r="J27"/>
  <c r="L27"/>
  <c r="J22"/>
  <c r="L22"/>
  <c r="J24"/>
  <c r="L24"/>
  <c r="N29"/>
  <c r="P24"/>
  <c r="L18"/>
  <c r="P18"/>
  <c r="M15" i="6"/>
  <c r="K11"/>
  <c r="C30" i="4"/>
  <c r="C6" i="5"/>
  <c r="C30"/>
  <c r="O15" i="6"/>
  <c r="O11"/>
  <c r="M11"/>
  <c r="P11"/>
  <c r="K6"/>
  <c r="L6"/>
  <c r="N11"/>
  <c r="K6" i="5"/>
  <c r="G6"/>
  <c r="G30" i="4"/>
  <c r="H6"/>
  <c r="J25" i="5"/>
  <c r="J8"/>
  <c r="H30" i="4"/>
  <c r="O22" i="6"/>
  <c r="O6" s="1"/>
  <c r="M6"/>
  <c r="M22" i="5"/>
  <c r="N22"/>
  <c r="M30" i="6"/>
  <c r="N6"/>
  <c r="O22" i="5"/>
  <c r="G30"/>
  <c r="H30" i="6"/>
  <c r="H30" i="5"/>
  <c r="I6"/>
  <c r="J6"/>
  <c r="L6" i="4"/>
  <c r="I30"/>
  <c r="J6"/>
  <c r="M6" i="5"/>
  <c r="N6"/>
  <c r="M30" i="4"/>
  <c r="N6"/>
  <c r="P6"/>
  <c r="F30"/>
  <c r="D30" i="5"/>
  <c r="F30"/>
  <c r="P27"/>
  <c r="L6"/>
  <c r="H6"/>
  <c r="F29"/>
  <c r="P22"/>
  <c r="P29"/>
  <c r="F22"/>
  <c r="J18"/>
  <c r="F18"/>
  <c r="L25"/>
  <c r="N25"/>
  <c r="N8"/>
  <c r="P8"/>
  <c r="K30" i="6"/>
  <c r="N25"/>
  <c r="F30"/>
  <c r="I30"/>
  <c r="J6"/>
  <c r="H6"/>
  <c r="P30" i="4"/>
  <c r="M30" i="5"/>
  <c r="L30" i="4"/>
  <c r="J30"/>
  <c r="N30"/>
  <c r="K30" i="5"/>
  <c r="N30"/>
  <c r="N30" i="6"/>
  <c r="I30" i="5"/>
  <c r="L30" i="6"/>
  <c r="J30"/>
  <c r="L30" i="5"/>
  <c r="J30"/>
  <c r="O30" i="6" l="1"/>
  <c r="O6" i="5"/>
  <c r="P6" s="1"/>
  <c r="P6" i="6"/>
  <c r="O30" i="5" l="1"/>
  <c r="P30" s="1"/>
  <c r="P30" i="6"/>
</calcChain>
</file>

<file path=xl/sharedStrings.xml><?xml version="1.0" encoding="utf-8"?>
<sst xmlns="http://schemas.openxmlformats.org/spreadsheetml/2006/main" count="283" uniqueCount="47">
  <si>
    <t xml:space="preserve">                             Среднемесячная заработная плата одного работающего (руб.)                                                              </t>
  </si>
  <si>
    <t xml:space="preserve">     образование</t>
  </si>
  <si>
    <t>Приложение к форме 6</t>
  </si>
  <si>
    <t>в том числе по видам экономической деятельности:</t>
  </si>
  <si>
    <t>из них:</t>
  </si>
  <si>
    <t xml:space="preserve"> -производство пищевых, включая напитки</t>
  </si>
  <si>
    <t xml:space="preserve"> -химическое производство</t>
  </si>
  <si>
    <t xml:space="preserve"> -производство резиновых и пластмассовых изделий</t>
  </si>
  <si>
    <t xml:space="preserve"> -производство машин и оборудования </t>
  </si>
  <si>
    <t xml:space="preserve"> -производство электрооборудования, электронного и оптического оборудования</t>
  </si>
  <si>
    <t>из нее:</t>
  </si>
  <si>
    <t>здравоохранение и представление соц.услуг</t>
  </si>
  <si>
    <t>деятельность по организ. отдыха, культуры и спорта</t>
  </si>
  <si>
    <t>Всего по Щекинскому с/с: (1+2+3+4+5+6+7+8+9+10+11)</t>
  </si>
  <si>
    <t xml:space="preserve">Прогноз численности занятых в экономике </t>
  </si>
  <si>
    <t xml:space="preserve">№ </t>
  </si>
  <si>
    <t>Показатели</t>
  </si>
  <si>
    <t>2015 год прогноз</t>
  </si>
  <si>
    <t>Темп роста (снижения) в % к 2014г.</t>
  </si>
  <si>
    <t xml:space="preserve">                                                                                </t>
  </si>
  <si>
    <t>Фонд заработной платы</t>
  </si>
  <si>
    <t>Прочие</t>
  </si>
  <si>
    <t>х</t>
  </si>
  <si>
    <t>государственное и муниципальное управление</t>
  </si>
  <si>
    <t>Социальная сфера всего</t>
  </si>
  <si>
    <t>Внебюджетный сектор</t>
  </si>
  <si>
    <t>рыболовство, рыбоводство</t>
  </si>
  <si>
    <t>добыча полезных ископаемых</t>
  </si>
  <si>
    <t>обрабатывающие производства</t>
  </si>
  <si>
    <t>производство и распределение электроэнергии, газа и воды</t>
  </si>
  <si>
    <t>строительство</t>
  </si>
  <si>
    <t>оптовая и розничная торговля; ремонт автотранспортных средств, мотоциклов, бытовых изделий ипредметов личного пользования</t>
  </si>
  <si>
    <t>транспорт и связь</t>
  </si>
  <si>
    <t>сельское хозяйство, охота и лесное хозяйство ООО"Черноземье"</t>
  </si>
  <si>
    <t>2012 год отчет</t>
  </si>
  <si>
    <t>2016 год прогноз</t>
  </si>
  <si>
    <t>Темп роста (снижения) в % к 2015г.</t>
  </si>
  <si>
    <t>Янв.-апрель 2013г. отчет.</t>
  </si>
  <si>
    <t>Янв.-апрель 2014 г. отчет</t>
  </si>
  <si>
    <t>Темп роста (снижения в % к 4 мес. 2013г</t>
  </si>
  <si>
    <t>2013 год отчет</t>
  </si>
  <si>
    <t>2014 год оценка</t>
  </si>
  <si>
    <t>Темп роста (снижения) в % к 2012 г.</t>
  </si>
  <si>
    <t>Темп роста (снижения) в % к 2013г</t>
  </si>
  <si>
    <t>2017 год прогноз</t>
  </si>
  <si>
    <t>Темп роста (снижения) в % к 2016г.</t>
  </si>
  <si>
    <t>(без фермеров и занятых индивидуальной трудовой деятельностью),приравненных к ним лиц на 2014-2017годы по Щекинскому сельсовету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</si>
</sst>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i/>
      <sz val="9"/>
      <name val="Arial Cyr"/>
      <family val="2"/>
      <charset val="204"/>
    </font>
    <font>
      <b/>
      <sz val="10"/>
      <name val="Arial Cyr"/>
      <family val="2"/>
      <charset val="204"/>
    </font>
    <font>
      <sz val="14"/>
      <name val="Arial Cyr"/>
      <family val="2"/>
      <charset val="204"/>
    </font>
    <font>
      <sz val="10"/>
      <name val="Arial Cyr"/>
      <family val="2"/>
      <charset val="204"/>
    </font>
    <font>
      <b/>
      <sz val="16"/>
      <name val="Arial Cyr"/>
      <family val="2"/>
      <charset val="204"/>
    </font>
    <font>
      <sz val="14"/>
      <name val="Arial Cyr"/>
      <charset val="204"/>
    </font>
    <font>
      <b/>
      <sz val="10"/>
      <name val="Arial Cyr"/>
      <charset val="204"/>
    </font>
    <font>
      <b/>
      <sz val="9"/>
      <name val="Arial Cyr"/>
      <family val="2"/>
      <charset val="204"/>
    </font>
    <font>
      <b/>
      <i/>
      <sz val="9"/>
      <name val="Arial Cyr"/>
      <charset val="204"/>
    </font>
    <font>
      <b/>
      <sz val="9"/>
      <name val="Arial Cyr"/>
      <charset val="204"/>
    </font>
    <font>
      <b/>
      <sz val="14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b/>
      <i/>
      <sz val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gray125">
        <bgColor indexed="41"/>
      </patternFill>
    </fill>
    <fill>
      <patternFill patternType="gray125">
        <bgColor indexed="2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Fill="1" applyAlignment="1">
      <alignment vertical="center"/>
    </xf>
    <xf numFmtId="0" fontId="0" fillId="0" borderId="0" xfId="0" applyFill="1" applyAlignment="1">
      <alignment wrapText="1"/>
    </xf>
    <xf numFmtId="0" fontId="0" fillId="0" borderId="0" xfId="0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164" fontId="0" fillId="0" borderId="0" xfId="0" applyNumberFormat="1" applyFill="1" applyAlignment="1">
      <alignment vertical="center" wrapText="1"/>
    </xf>
    <xf numFmtId="1" fontId="0" fillId="0" borderId="0" xfId="0" applyNumberFormat="1" applyFill="1" applyAlignment="1">
      <alignment horizontal="center"/>
    </xf>
    <xf numFmtId="1" fontId="2" fillId="0" borderId="0" xfId="0" applyNumberFormat="1" applyFont="1" applyFill="1" applyAlignment="1">
      <alignment horizontal="center" vertical="center" wrapText="1"/>
    </xf>
    <xf numFmtId="164" fontId="6" fillId="0" borderId="0" xfId="0" applyNumberFormat="1" applyFont="1" applyFill="1" applyAlignment="1">
      <alignment vertical="center" wrapText="1"/>
    </xf>
    <xf numFmtId="1" fontId="6" fillId="0" borderId="0" xfId="0" applyNumberFormat="1" applyFont="1" applyFill="1" applyAlignment="1">
      <alignment vertical="center" wrapText="1"/>
    </xf>
    <xf numFmtId="1" fontId="0" fillId="0" borderId="1" xfId="0" applyNumberFormat="1" applyFill="1" applyBorder="1" applyAlignment="1">
      <alignment horizontal="center"/>
    </xf>
    <xf numFmtId="1" fontId="9" fillId="2" borderId="1" xfId="0" applyNumberFormat="1" applyFont="1" applyFill="1" applyBorder="1" applyAlignment="1">
      <alignment wrapText="1"/>
    </xf>
    <xf numFmtId="1" fontId="0" fillId="2" borderId="1" xfId="0" applyNumberFormat="1" applyFill="1" applyBorder="1" applyAlignment="1">
      <alignment wrapText="1"/>
    </xf>
    <xf numFmtId="164" fontId="9" fillId="0" borderId="1" xfId="0" applyNumberFormat="1" applyFont="1" applyFill="1" applyBorder="1" applyAlignment="1">
      <alignment wrapText="1"/>
    </xf>
    <xf numFmtId="164" fontId="13" fillId="0" borderId="0" xfId="0" applyNumberFormat="1" applyFont="1" applyFill="1" applyAlignment="1">
      <alignment horizontal="center" vertical="center" wrapText="1"/>
    </xf>
    <xf numFmtId="164" fontId="9" fillId="0" borderId="0" xfId="0" applyNumberFormat="1" applyFont="1" applyFill="1" applyAlignment="1">
      <alignment vertical="center"/>
    </xf>
    <xf numFmtId="164" fontId="9" fillId="0" borderId="2" xfId="0" applyNumberFormat="1" applyFont="1" applyFill="1" applyBorder="1" applyAlignment="1">
      <alignment wrapText="1"/>
    </xf>
    <xf numFmtId="164" fontId="6" fillId="0" borderId="2" xfId="0" applyNumberFormat="1" applyFont="1" applyFill="1" applyBorder="1" applyAlignment="1">
      <alignment vertical="center" wrapText="1"/>
    </xf>
    <xf numFmtId="164" fontId="9" fillId="3" borderId="1" xfId="0" applyNumberFormat="1" applyFont="1" applyFill="1" applyBorder="1" applyAlignment="1">
      <alignment wrapText="1"/>
    </xf>
    <xf numFmtId="1" fontId="9" fillId="3" borderId="1" xfId="0" applyNumberFormat="1" applyFont="1" applyFill="1" applyBorder="1" applyAlignment="1">
      <alignment wrapText="1"/>
    </xf>
    <xf numFmtId="164" fontId="1" fillId="0" borderId="1" xfId="0" applyNumberFormat="1" applyFont="1" applyFill="1" applyBorder="1" applyAlignment="1">
      <alignment wrapText="1"/>
    </xf>
    <xf numFmtId="164" fontId="1" fillId="0" borderId="2" xfId="0" applyNumberFormat="1" applyFont="1" applyFill="1" applyBorder="1" applyAlignment="1">
      <alignment wrapText="1"/>
    </xf>
    <xf numFmtId="0" fontId="9" fillId="0" borderId="0" xfId="0" applyFont="1" applyFill="1" applyAlignment="1">
      <alignment vertical="center"/>
    </xf>
    <xf numFmtId="0" fontId="10" fillId="4" borderId="3" xfId="0" applyFont="1" applyFill="1" applyBorder="1" applyAlignment="1">
      <alignment vertical="center" wrapText="1"/>
    </xf>
    <xf numFmtId="164" fontId="1" fillId="3" borderId="1" xfId="0" applyNumberFormat="1" applyFont="1" applyFill="1" applyBorder="1" applyAlignment="1">
      <alignment wrapText="1"/>
    </xf>
    <xf numFmtId="1" fontId="0" fillId="3" borderId="1" xfId="0" applyNumberFormat="1" applyFill="1" applyBorder="1" applyAlignment="1">
      <alignment wrapText="1"/>
    </xf>
    <xf numFmtId="1" fontId="9" fillId="5" borderId="4" xfId="0" applyNumberFormat="1" applyFont="1" applyFill="1" applyBorder="1" applyAlignment="1">
      <alignment wrapText="1"/>
    </xf>
    <xf numFmtId="164" fontId="9" fillId="5" borderId="4" xfId="0" applyNumberFormat="1" applyFont="1" applyFill="1" applyBorder="1" applyAlignment="1">
      <alignment wrapText="1"/>
    </xf>
    <xf numFmtId="1" fontId="0" fillId="0" borderId="5" xfId="0" applyNumberFormat="1" applyFill="1" applyBorder="1" applyAlignment="1">
      <alignment horizontal="center"/>
    </xf>
    <xf numFmtId="1" fontId="0" fillId="0" borderId="6" xfId="0" applyNumberFormat="1" applyFill="1" applyBorder="1" applyAlignment="1">
      <alignment horizontal="center"/>
    </xf>
    <xf numFmtId="1" fontId="0" fillId="0" borderId="7" xfId="0" applyNumberFormat="1" applyFill="1" applyBorder="1" applyAlignment="1">
      <alignment horizontal="center"/>
    </xf>
    <xf numFmtId="0" fontId="3" fillId="0" borderId="8" xfId="0" applyFont="1" applyFill="1" applyBorder="1" applyAlignment="1">
      <alignment vertical="center" wrapText="1"/>
    </xf>
    <xf numFmtId="0" fontId="11" fillId="0" borderId="9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 wrapText="1"/>
    </xf>
    <xf numFmtId="0" fontId="0" fillId="0" borderId="9" xfId="0" applyFill="1" applyBorder="1" applyAlignment="1">
      <alignment vertical="center" wrapText="1"/>
    </xf>
    <xf numFmtId="164" fontId="9" fillId="0" borderId="0" xfId="0" applyNumberFormat="1" applyFont="1" applyFill="1" applyBorder="1" applyAlignment="1">
      <alignment vertical="center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1" fontId="0" fillId="0" borderId="2" xfId="0" applyNumberFormat="1" applyFill="1" applyBorder="1" applyAlignment="1">
      <alignment horizontal="center"/>
    </xf>
    <xf numFmtId="0" fontId="9" fillId="0" borderId="14" xfId="0" applyFont="1" applyFill="1" applyBorder="1" applyAlignment="1">
      <alignment horizontal="center" vertical="center"/>
    </xf>
    <xf numFmtId="164" fontId="9" fillId="3" borderId="2" xfId="0" applyNumberFormat="1" applyFont="1" applyFill="1" applyBorder="1" applyAlignment="1">
      <alignment wrapText="1"/>
    </xf>
    <xf numFmtId="0" fontId="12" fillId="4" borderId="15" xfId="0" applyFont="1" applyFill="1" applyBorder="1" applyAlignment="1">
      <alignment horizontal="center" vertical="center" wrapText="1"/>
    </xf>
    <xf numFmtId="164" fontId="9" fillId="5" borderId="16" xfId="0" applyNumberFormat="1" applyFont="1" applyFill="1" applyBorder="1" applyAlignment="1">
      <alignment wrapText="1"/>
    </xf>
    <xf numFmtId="0" fontId="9" fillId="0" borderId="17" xfId="0" applyFont="1" applyFill="1" applyBorder="1" applyAlignment="1">
      <alignment horizontal="center" vertical="center"/>
    </xf>
    <xf numFmtId="1" fontId="0" fillId="0" borderId="18" xfId="0" applyNumberFormat="1" applyFill="1" applyBorder="1" applyAlignment="1">
      <alignment horizontal="center"/>
    </xf>
    <xf numFmtId="0" fontId="9" fillId="0" borderId="19" xfId="0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vertical="center" wrapText="1"/>
    </xf>
    <xf numFmtId="1" fontId="0" fillId="0" borderId="21" xfId="0" applyNumberFormat="1" applyFill="1" applyBorder="1" applyAlignment="1">
      <alignment horizontal="center"/>
    </xf>
    <xf numFmtId="1" fontId="0" fillId="0" borderId="22" xfId="0" applyNumberForma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wrapText="1"/>
    </xf>
    <xf numFmtId="1" fontId="4" fillId="5" borderId="4" xfId="0" applyNumberFormat="1" applyFont="1" applyFill="1" applyBorder="1" applyAlignment="1">
      <alignment wrapText="1"/>
    </xf>
    <xf numFmtId="1" fontId="4" fillId="3" borderId="23" xfId="0" applyNumberFormat="1" applyFont="1" applyFill="1" applyBorder="1" applyAlignment="1">
      <alignment wrapText="1"/>
    </xf>
    <xf numFmtId="0" fontId="0" fillId="0" borderId="0" xfId="0" applyFill="1" applyAlignment="1"/>
    <xf numFmtId="0" fontId="8" fillId="0" borderId="0" xfId="0" applyFont="1" applyFill="1" applyAlignment="1"/>
    <xf numFmtId="0" fontId="0" fillId="0" borderId="0" xfId="0" applyFill="1" applyBorder="1" applyAlignment="1"/>
    <xf numFmtId="1" fontId="0" fillId="0" borderId="0" xfId="0" applyNumberFormat="1" applyFill="1" applyAlignment="1"/>
    <xf numFmtId="0" fontId="6" fillId="0" borderId="0" xfId="0" applyFont="1" applyFill="1" applyAlignment="1"/>
    <xf numFmtId="164" fontId="9" fillId="0" borderId="0" xfId="0" applyNumberFormat="1" applyFont="1" applyFill="1" applyAlignment="1"/>
    <xf numFmtId="164" fontId="9" fillId="3" borderId="1" xfId="0" applyNumberFormat="1" applyFont="1" applyFill="1" applyBorder="1" applyAlignment="1"/>
    <xf numFmtId="1" fontId="0" fillId="3" borderId="2" xfId="0" applyNumberFormat="1" applyFill="1" applyBorder="1" applyAlignment="1"/>
    <xf numFmtId="164" fontId="10" fillId="4" borderId="3" xfId="0" applyNumberFormat="1" applyFont="1" applyFill="1" applyBorder="1" applyAlignment="1">
      <alignment vertical="center" wrapText="1"/>
    </xf>
    <xf numFmtId="164" fontId="15" fillId="0" borderId="11" xfId="0" applyNumberFormat="1" applyFont="1" applyBorder="1" applyAlignment="1">
      <alignment horizontal="center" vertical="center" wrapText="1"/>
    </xf>
    <xf numFmtId="164" fontId="0" fillId="0" borderId="22" xfId="0" applyNumberFormat="1" applyFill="1" applyBorder="1" applyAlignment="1">
      <alignment horizontal="center" vertical="center" wrapText="1"/>
    </xf>
    <xf numFmtId="164" fontId="0" fillId="0" borderId="5" xfId="0" applyNumberFormat="1" applyFill="1" applyBorder="1" applyAlignment="1">
      <alignment horizontal="center"/>
    </xf>
    <xf numFmtId="164" fontId="1" fillId="2" borderId="1" xfId="0" applyNumberFormat="1" applyFont="1" applyFill="1" applyBorder="1" applyAlignment="1">
      <alignment wrapText="1"/>
    </xf>
    <xf numFmtId="164" fontId="0" fillId="0" borderId="1" xfId="0" applyNumberFormat="1" applyFill="1" applyBorder="1" applyAlignment="1">
      <alignment horizontal="center"/>
    </xf>
    <xf numFmtId="164" fontId="15" fillId="0" borderId="13" xfId="0" applyNumberFormat="1" applyFont="1" applyBorder="1" applyAlignment="1">
      <alignment horizontal="center" vertical="center" wrapText="1"/>
    </xf>
    <xf numFmtId="164" fontId="0" fillId="0" borderId="18" xfId="0" applyNumberFormat="1" applyFill="1" applyBorder="1" applyAlignment="1">
      <alignment horizontal="center"/>
    </xf>
    <xf numFmtId="164" fontId="0" fillId="0" borderId="2" xfId="0" applyNumberFormat="1" applyFill="1" applyBorder="1" applyAlignment="1">
      <alignment horizontal="center"/>
    </xf>
    <xf numFmtId="164" fontId="15" fillId="0" borderId="12" xfId="0" applyNumberFormat="1" applyFont="1" applyBorder="1" applyAlignment="1">
      <alignment horizontal="center" vertical="center" wrapText="1"/>
    </xf>
    <xf numFmtId="3" fontId="6" fillId="0" borderId="0" xfId="0" applyNumberFormat="1" applyFont="1" applyFill="1" applyAlignment="1">
      <alignment vertical="center" wrapText="1"/>
    </xf>
    <xf numFmtId="3" fontId="15" fillId="0" borderId="11" xfId="0" applyNumberFormat="1" applyFont="1" applyBorder="1" applyAlignment="1">
      <alignment horizontal="center" vertical="center" wrapText="1"/>
    </xf>
    <xf numFmtId="3" fontId="0" fillId="0" borderId="21" xfId="0" applyNumberFormat="1" applyFill="1" applyBorder="1" applyAlignment="1">
      <alignment horizontal="center"/>
    </xf>
    <xf numFmtId="3" fontId="10" fillId="4" borderId="3" xfId="0" applyNumberFormat="1" applyFont="1" applyFill="1" applyBorder="1" applyAlignment="1">
      <alignment vertical="center" wrapText="1"/>
    </xf>
    <xf numFmtId="3" fontId="0" fillId="0" borderId="5" xfId="0" applyNumberFormat="1" applyFill="1" applyBorder="1" applyAlignment="1">
      <alignment horizontal="center"/>
    </xf>
    <xf numFmtId="3" fontId="9" fillId="2" borderId="1" xfId="0" applyNumberFormat="1" applyFont="1" applyFill="1" applyBorder="1" applyAlignment="1">
      <alignment wrapText="1"/>
    </xf>
    <xf numFmtId="3" fontId="0" fillId="0" borderId="1" xfId="0" applyNumberFormat="1" applyFill="1" applyBorder="1" applyAlignment="1">
      <alignment horizontal="center"/>
    </xf>
    <xf numFmtId="3" fontId="15" fillId="0" borderId="12" xfId="0" applyNumberFormat="1" applyFont="1" applyBorder="1" applyAlignment="1">
      <alignment horizontal="center" vertical="center" wrapText="1"/>
    </xf>
    <xf numFmtId="3" fontId="0" fillId="0" borderId="0" xfId="0" applyNumberFormat="1" applyFill="1" applyAlignment="1"/>
    <xf numFmtId="3" fontId="2" fillId="0" borderId="0" xfId="0" applyNumberFormat="1" applyFont="1" applyFill="1" applyAlignment="1">
      <alignment horizontal="center" vertical="center" wrapText="1"/>
    </xf>
    <xf numFmtId="3" fontId="9" fillId="3" borderId="1" xfId="0" applyNumberFormat="1" applyFont="1" applyFill="1" applyBorder="1" applyAlignment="1">
      <alignment wrapText="1"/>
    </xf>
    <xf numFmtId="3" fontId="0" fillId="3" borderId="1" xfId="0" applyNumberFormat="1" applyFill="1" applyBorder="1" applyAlignment="1">
      <alignment wrapText="1"/>
    </xf>
    <xf numFmtId="3" fontId="9" fillId="5" borderId="4" xfId="0" applyNumberFormat="1" applyFont="1" applyFill="1" applyBorder="1" applyAlignment="1">
      <alignment wrapText="1"/>
    </xf>
    <xf numFmtId="3" fontId="0" fillId="2" borderId="1" xfId="0" applyNumberFormat="1" applyFill="1" applyBorder="1" applyAlignment="1">
      <alignment wrapText="1"/>
    </xf>
    <xf numFmtId="3" fontId="0" fillId="3" borderId="1" xfId="0" applyNumberFormat="1" applyFill="1" applyBorder="1" applyAlignment="1"/>
    <xf numFmtId="3" fontId="1" fillId="2" borderId="1" xfId="0" applyNumberFormat="1" applyFont="1" applyFill="1" applyBorder="1" applyAlignment="1">
      <alignment wrapText="1"/>
    </xf>
    <xf numFmtId="3" fontId="0" fillId="0" borderId="22" xfId="0" applyNumberForma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wrapText="1"/>
    </xf>
    <xf numFmtId="3" fontId="0" fillId="0" borderId="0" xfId="0" applyNumberFormat="1" applyFill="1" applyAlignment="1">
      <alignment vertical="center"/>
    </xf>
    <xf numFmtId="0" fontId="16" fillId="0" borderId="9" xfId="0" applyFont="1" applyFill="1" applyBorder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1"/>
  <sheetViews>
    <sheetView showZeros="0" view="pageBreakPreview" zoomScaleNormal="100" zoomScaleSheetLayoutView="100" workbookViewId="0">
      <pane xSplit="2" ySplit="5" topLeftCell="C6" activePane="bottomRight" state="frozen"/>
      <selection pane="topRight" activeCell="B1" sqref="B1"/>
      <selection pane="bottomLeft" activeCell="A8" sqref="A8"/>
      <selection pane="bottomRight" activeCell="B2" sqref="B2:O2"/>
    </sheetView>
  </sheetViews>
  <sheetFormatPr defaultRowHeight="12.75"/>
  <cols>
    <col min="1" max="1" width="7.42578125" style="57" customWidth="1"/>
    <col min="2" max="2" width="58.140625" style="3" customWidth="1"/>
    <col min="3" max="3" width="9" style="5" customWidth="1"/>
    <col min="4" max="4" width="7.7109375" style="5" customWidth="1"/>
    <col min="5" max="5" width="9" style="3" customWidth="1"/>
    <col min="6" max="6" width="10.28515625" style="5" customWidth="1"/>
    <col min="7" max="7" width="9.85546875" style="5" customWidth="1"/>
    <col min="8" max="8" width="8" style="5" customWidth="1"/>
    <col min="9" max="9" width="9.85546875" style="60" bestFit="1" customWidth="1"/>
    <col min="10" max="10" width="8" style="5" customWidth="1"/>
    <col min="11" max="11" width="9.5703125" style="5" customWidth="1"/>
    <col min="12" max="12" width="8" style="5" customWidth="1"/>
    <col min="13" max="13" width="9.42578125" style="5" customWidth="1"/>
    <col min="14" max="14" width="7.85546875" style="5" customWidth="1"/>
    <col min="15" max="15" width="9.85546875" style="5" customWidth="1"/>
    <col min="16" max="16384" width="9.140625" style="57"/>
  </cols>
  <sheetData>
    <row r="1" spans="1:16" ht="20.25">
      <c r="B1" s="95" t="s">
        <v>14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</row>
    <row r="2" spans="1:16" s="58" customFormat="1" ht="18.75">
      <c r="B2" s="96" t="s">
        <v>46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</row>
    <row r="3" spans="1:16" ht="19.5" thickBot="1">
      <c r="I3" s="7"/>
      <c r="P3" s="59"/>
    </row>
    <row r="4" spans="1:16" s="2" customFormat="1" ht="57.75" thickTop="1" thickBot="1">
      <c r="A4" s="38" t="s">
        <v>15</v>
      </c>
      <c r="B4" s="39" t="s">
        <v>16</v>
      </c>
      <c r="C4" s="40" t="s">
        <v>34</v>
      </c>
      <c r="D4" s="41" t="s">
        <v>37</v>
      </c>
      <c r="E4" s="40" t="s">
        <v>38</v>
      </c>
      <c r="F4" s="40" t="s">
        <v>39</v>
      </c>
      <c r="G4" s="40" t="s">
        <v>40</v>
      </c>
      <c r="H4" s="41" t="s">
        <v>42</v>
      </c>
      <c r="I4" s="40" t="s">
        <v>41</v>
      </c>
      <c r="J4" s="40" t="s">
        <v>43</v>
      </c>
      <c r="K4" s="41" t="s">
        <v>17</v>
      </c>
      <c r="L4" s="40" t="s">
        <v>18</v>
      </c>
      <c r="M4" s="41" t="s">
        <v>35</v>
      </c>
      <c r="N4" s="40" t="s">
        <v>36</v>
      </c>
      <c r="O4" s="40" t="s">
        <v>44</v>
      </c>
      <c r="P4" s="42" t="s">
        <v>45</v>
      </c>
    </row>
    <row r="5" spans="1:16" s="6" customFormat="1" ht="13.5" thickBot="1">
      <c r="A5" s="52">
        <v>1</v>
      </c>
      <c r="B5" s="53">
        <v>2</v>
      </c>
      <c r="C5" s="52">
        <v>3</v>
      </c>
      <c r="D5" s="53">
        <v>4</v>
      </c>
      <c r="E5" s="52">
        <v>5</v>
      </c>
      <c r="F5" s="53">
        <v>6</v>
      </c>
      <c r="G5" s="52">
        <v>7</v>
      </c>
      <c r="H5" s="53">
        <v>8</v>
      </c>
      <c r="I5" s="52">
        <v>9</v>
      </c>
      <c r="J5" s="53">
        <v>10</v>
      </c>
      <c r="K5" s="52">
        <v>11</v>
      </c>
      <c r="L5" s="53">
        <v>12</v>
      </c>
      <c r="M5" s="52">
        <v>13</v>
      </c>
      <c r="N5" s="53">
        <v>14</v>
      </c>
      <c r="O5" s="52">
        <v>15</v>
      </c>
      <c r="P5" s="53">
        <v>16</v>
      </c>
    </row>
    <row r="6" spans="1:16" ht="13.5" thickBot="1">
      <c r="A6" s="46">
        <v>1</v>
      </c>
      <c r="B6" s="23" t="s">
        <v>13</v>
      </c>
      <c r="C6" s="26">
        <f>C8+C9+C10+C11+C18+C19+C20+C21+C22+C25</f>
        <v>139</v>
      </c>
      <c r="D6" s="26">
        <f>D8+D9+D10+D11+D18+D19+D20+D21+D22+D25</f>
        <v>138</v>
      </c>
      <c r="E6" s="26">
        <f>E8+E9+E10+E11+E18+E19+E20+E21+E22+E25</f>
        <v>135</v>
      </c>
      <c r="F6" s="27">
        <f>E6/D6*100</f>
        <v>97.826086956521735</v>
      </c>
      <c r="G6" s="26">
        <f>G8+G9+G10+G11+G18+G19+G20+G21+G22+G25</f>
        <v>136</v>
      </c>
      <c r="H6" s="27">
        <f>G6/C6*100</f>
        <v>97.841726618705039</v>
      </c>
      <c r="I6" s="26">
        <f>I8+I9+I10+I11+I18+I19+I20+I21+I22+I25</f>
        <v>135</v>
      </c>
      <c r="J6" s="55">
        <f>IF(G6=0,,I6/G6*100)</f>
        <v>99.264705882352942</v>
      </c>
      <c r="K6" s="26">
        <f>K8+K9+K10+K11+K18+K19+K20+K21+K22+K25</f>
        <v>135</v>
      </c>
      <c r="L6" s="27">
        <f>IF(I6=0,,K6/I6*100)</f>
        <v>100</v>
      </c>
      <c r="M6" s="26">
        <f>M8+M9+M10+M11+M18+M19+M20+M21+M22+M25</f>
        <v>135</v>
      </c>
      <c r="N6" s="27">
        <f>IF(K6=0,,M6/K6*100)</f>
        <v>100</v>
      </c>
      <c r="O6" s="26">
        <f>O8+O9+O10+O11+O18+O19+O20+O21+O22+O25</f>
        <v>135</v>
      </c>
      <c r="P6" s="47">
        <f>IF(M6=0,,O6/M6*100)</f>
        <v>100</v>
      </c>
    </row>
    <row r="7" spans="1:16">
      <c r="A7" s="48"/>
      <c r="B7" s="31" t="s">
        <v>3</v>
      </c>
      <c r="C7" s="28" t="s">
        <v>22</v>
      </c>
      <c r="D7" s="28" t="s">
        <v>22</v>
      </c>
      <c r="E7" s="28" t="s">
        <v>22</v>
      </c>
      <c r="F7" s="28" t="s">
        <v>22</v>
      </c>
      <c r="G7" s="28" t="s">
        <v>22</v>
      </c>
      <c r="H7" s="28" t="s">
        <v>22</v>
      </c>
      <c r="I7" s="28" t="s">
        <v>22</v>
      </c>
      <c r="J7" s="28" t="s">
        <v>22</v>
      </c>
      <c r="K7" s="28" t="s">
        <v>22</v>
      </c>
      <c r="L7" s="28" t="s">
        <v>22</v>
      </c>
      <c r="M7" s="28" t="s">
        <v>22</v>
      </c>
      <c r="N7" s="28" t="s">
        <v>22</v>
      </c>
      <c r="O7" s="28" t="s">
        <v>22</v>
      </c>
      <c r="P7" s="49" t="s">
        <v>22</v>
      </c>
    </row>
    <row r="8" spans="1:16" ht="24">
      <c r="A8" s="44">
        <v>2</v>
      </c>
      <c r="B8" s="32" t="s">
        <v>33</v>
      </c>
      <c r="C8" s="12">
        <v>94</v>
      </c>
      <c r="D8" s="12">
        <v>94</v>
      </c>
      <c r="E8" s="12">
        <v>94</v>
      </c>
      <c r="F8" s="54">
        <f>IF(D8=0,,E8/D8*100)</f>
        <v>100</v>
      </c>
      <c r="G8" s="12">
        <v>94</v>
      </c>
      <c r="H8" s="54">
        <f>IF(C8=0,,G8/C8*100)</f>
        <v>100</v>
      </c>
      <c r="I8" s="11">
        <v>94</v>
      </c>
      <c r="J8" s="54">
        <f>IF(G8=0,,I8/G8*100)</f>
        <v>100</v>
      </c>
      <c r="K8" s="12">
        <v>94</v>
      </c>
      <c r="L8" s="54">
        <f>IF(I8=0,,K8/I8*100)</f>
        <v>100</v>
      </c>
      <c r="M8" s="12">
        <v>94</v>
      </c>
      <c r="N8" s="54">
        <f>IF(K8=0,,M8/K8*100)</f>
        <v>100</v>
      </c>
      <c r="O8" s="12">
        <v>94</v>
      </c>
      <c r="P8" s="56">
        <f>IF(M8=0,,O8/M8*100)</f>
        <v>100</v>
      </c>
    </row>
    <row r="9" spans="1:16">
      <c r="A9" s="44">
        <v>3</v>
      </c>
      <c r="B9" s="32" t="s">
        <v>26</v>
      </c>
      <c r="C9" s="12"/>
      <c r="D9" s="12"/>
      <c r="E9" s="12"/>
      <c r="F9" s="54">
        <f>IF(D9=0,,E9/D9*100)</f>
        <v>0</v>
      </c>
      <c r="G9" s="12"/>
      <c r="H9" s="54">
        <f>IF(C9=0,,G9/C9*100)</f>
        <v>0</v>
      </c>
      <c r="I9" s="11"/>
      <c r="J9" s="54">
        <f>IF(G9=0,,I9/G9*100)</f>
        <v>0</v>
      </c>
      <c r="K9" s="12"/>
      <c r="L9" s="54">
        <f>IF(I9=0,,K9/I9*100)</f>
        <v>0</v>
      </c>
      <c r="M9" s="12"/>
      <c r="N9" s="54">
        <f>IF(K9=0,,M9/K9*100)</f>
        <v>0</v>
      </c>
      <c r="O9" s="12"/>
      <c r="P9" s="56">
        <f>IF(M9=0,,O9/M9*100)</f>
        <v>0</v>
      </c>
    </row>
    <row r="10" spans="1:16">
      <c r="A10" s="44">
        <v>4</v>
      </c>
      <c r="B10" s="32" t="s">
        <v>27</v>
      </c>
      <c r="C10" s="12"/>
      <c r="D10" s="12"/>
      <c r="E10" s="12"/>
      <c r="F10" s="54">
        <f>IF(D10=0,,E10/D10*100)</f>
        <v>0</v>
      </c>
      <c r="G10" s="12"/>
      <c r="H10" s="54">
        <f>IF(C10=0,,G10/C10*100)</f>
        <v>0</v>
      </c>
      <c r="I10" s="11"/>
      <c r="J10" s="54">
        <f>IF(G10=0,,I10/G10*100)</f>
        <v>0</v>
      </c>
      <c r="K10" s="12"/>
      <c r="L10" s="54">
        <f>IF(I10=0,,K10/I10*100)</f>
        <v>0</v>
      </c>
      <c r="M10" s="12"/>
      <c r="N10" s="54">
        <f>IF(K10=0,,M10/K10*100)</f>
        <v>0</v>
      </c>
      <c r="O10" s="12"/>
      <c r="P10" s="56">
        <f>IF(M10=0,,O10/M10*100)</f>
        <v>0</v>
      </c>
    </row>
    <row r="11" spans="1:16">
      <c r="A11" s="44">
        <v>5</v>
      </c>
      <c r="B11" s="32" t="s">
        <v>28</v>
      </c>
      <c r="C11" s="19">
        <f>SUM(C13:C17)</f>
        <v>0</v>
      </c>
      <c r="D11" s="19">
        <f>SUM(D13:D17)</f>
        <v>0</v>
      </c>
      <c r="E11" s="19">
        <f>SUM(E13:E17)</f>
        <v>0</v>
      </c>
      <c r="F11" s="18">
        <f>IF(D11=0,,E11/D11*100)</f>
        <v>0</v>
      </c>
      <c r="G11" s="19">
        <f>SUM(G13:G17)</f>
        <v>0</v>
      </c>
      <c r="H11" s="18">
        <f>IF(C11=0,,G11/C11*100)</f>
        <v>0</v>
      </c>
      <c r="I11" s="19">
        <f>SUM(I13:I17)</f>
        <v>0</v>
      </c>
      <c r="J11" s="18">
        <f>IF(G11=0,,I11/G11*100)</f>
        <v>0</v>
      </c>
      <c r="K11" s="19">
        <f>SUM(K13:K17)</f>
        <v>0</v>
      </c>
      <c r="L11" s="18">
        <f>IF(I11=0,,K11/I11*100)</f>
        <v>0</v>
      </c>
      <c r="M11" s="19">
        <f>SUM(M13:M17)</f>
        <v>0</v>
      </c>
      <c r="N11" s="18">
        <f>IF(K11=0,,M11/K11*100)</f>
        <v>0</v>
      </c>
      <c r="O11" s="19">
        <f>SUM(O13:O17)</f>
        <v>0</v>
      </c>
      <c r="P11" s="45">
        <f>IF(M11=0,,O11/M11*100)</f>
        <v>0</v>
      </c>
    </row>
    <row r="12" spans="1:16">
      <c r="A12" s="44"/>
      <c r="B12" s="33" t="s">
        <v>4</v>
      </c>
      <c r="C12" s="10" t="s">
        <v>22</v>
      </c>
      <c r="D12" s="10" t="s">
        <v>22</v>
      </c>
      <c r="E12" s="10" t="s">
        <v>22</v>
      </c>
      <c r="F12" s="10" t="s">
        <v>22</v>
      </c>
      <c r="G12" s="10" t="s">
        <v>22</v>
      </c>
      <c r="H12" s="10" t="s">
        <v>22</v>
      </c>
      <c r="I12" s="10" t="s">
        <v>22</v>
      </c>
      <c r="J12" s="10" t="s">
        <v>22</v>
      </c>
      <c r="K12" s="10" t="s">
        <v>22</v>
      </c>
      <c r="L12" s="10" t="s">
        <v>22</v>
      </c>
      <c r="M12" s="10" t="s">
        <v>22</v>
      </c>
      <c r="N12" s="10" t="s">
        <v>22</v>
      </c>
      <c r="O12" s="10" t="s">
        <v>22</v>
      </c>
      <c r="P12" s="43" t="s">
        <v>22</v>
      </c>
    </row>
    <row r="13" spans="1:16">
      <c r="A13" s="44"/>
      <c r="B13" s="33" t="s">
        <v>5</v>
      </c>
      <c r="C13" s="12"/>
      <c r="D13" s="12"/>
      <c r="E13" s="12"/>
      <c r="F13" s="54">
        <f t="shared" ref="F13:F22" si="0">IF(D13=0,,E13/D13*100)</f>
        <v>0</v>
      </c>
      <c r="G13" s="12"/>
      <c r="H13" s="54">
        <f t="shared" ref="H13:H22" si="1">IF(C13=0,,G13/C13*100)</f>
        <v>0</v>
      </c>
      <c r="I13" s="11"/>
      <c r="J13" s="54">
        <f t="shared" ref="J13:J22" si="2">IF(G13=0,,I13/G13*100)</f>
        <v>0</v>
      </c>
      <c r="K13" s="12"/>
      <c r="L13" s="54">
        <f t="shared" ref="L13:L22" si="3">IF(I13=0,,K13/I13*100)</f>
        <v>0</v>
      </c>
      <c r="M13" s="12"/>
      <c r="N13" s="54">
        <f t="shared" ref="N13:N22" si="4">IF(K13=0,,M13/K13*100)</f>
        <v>0</v>
      </c>
      <c r="O13" s="12"/>
      <c r="P13" s="56">
        <f t="shared" ref="P13:P22" si="5">IF(M13=0,,O13/M13*100)</f>
        <v>0</v>
      </c>
    </row>
    <row r="14" spans="1:16">
      <c r="A14" s="44"/>
      <c r="B14" s="33" t="s">
        <v>6</v>
      </c>
      <c r="C14" s="12"/>
      <c r="D14" s="12"/>
      <c r="E14" s="12"/>
      <c r="F14" s="54">
        <f t="shared" si="0"/>
        <v>0</v>
      </c>
      <c r="G14" s="12"/>
      <c r="H14" s="54">
        <f t="shared" si="1"/>
        <v>0</v>
      </c>
      <c r="I14" s="11"/>
      <c r="J14" s="54">
        <f t="shared" si="2"/>
        <v>0</v>
      </c>
      <c r="K14" s="12"/>
      <c r="L14" s="54">
        <f t="shared" si="3"/>
        <v>0</v>
      </c>
      <c r="M14" s="12"/>
      <c r="N14" s="54">
        <f t="shared" si="4"/>
        <v>0</v>
      </c>
      <c r="O14" s="12"/>
      <c r="P14" s="56">
        <f t="shared" si="5"/>
        <v>0</v>
      </c>
    </row>
    <row r="15" spans="1:16">
      <c r="A15" s="44"/>
      <c r="B15" s="33" t="s">
        <v>7</v>
      </c>
      <c r="C15" s="12"/>
      <c r="D15" s="12"/>
      <c r="E15" s="12"/>
      <c r="F15" s="54">
        <f t="shared" si="0"/>
        <v>0</v>
      </c>
      <c r="G15" s="12"/>
      <c r="H15" s="54">
        <f t="shared" si="1"/>
        <v>0</v>
      </c>
      <c r="I15" s="11"/>
      <c r="J15" s="54">
        <f t="shared" si="2"/>
        <v>0</v>
      </c>
      <c r="K15" s="12"/>
      <c r="L15" s="54">
        <f t="shared" si="3"/>
        <v>0</v>
      </c>
      <c r="M15" s="12"/>
      <c r="N15" s="54">
        <f t="shared" si="4"/>
        <v>0</v>
      </c>
      <c r="O15" s="12"/>
      <c r="P15" s="56">
        <f t="shared" si="5"/>
        <v>0</v>
      </c>
    </row>
    <row r="16" spans="1:16">
      <c r="A16" s="44"/>
      <c r="B16" s="33" t="s">
        <v>8</v>
      </c>
      <c r="C16" s="12"/>
      <c r="D16" s="12"/>
      <c r="E16" s="12"/>
      <c r="F16" s="54">
        <f t="shared" si="0"/>
        <v>0</v>
      </c>
      <c r="G16" s="12"/>
      <c r="H16" s="54">
        <f t="shared" si="1"/>
        <v>0</v>
      </c>
      <c r="I16" s="11"/>
      <c r="J16" s="54">
        <f t="shared" si="2"/>
        <v>0</v>
      </c>
      <c r="K16" s="12"/>
      <c r="L16" s="54">
        <f t="shared" si="3"/>
        <v>0</v>
      </c>
      <c r="M16" s="12"/>
      <c r="N16" s="54">
        <f t="shared" si="4"/>
        <v>0</v>
      </c>
      <c r="O16" s="12"/>
      <c r="P16" s="56">
        <f t="shared" si="5"/>
        <v>0</v>
      </c>
    </row>
    <row r="17" spans="1:16" ht="25.5">
      <c r="A17" s="44"/>
      <c r="B17" s="34" t="s">
        <v>9</v>
      </c>
      <c r="C17" s="12"/>
      <c r="D17" s="12"/>
      <c r="E17" s="12"/>
      <c r="F17" s="54">
        <f t="shared" si="0"/>
        <v>0</v>
      </c>
      <c r="G17" s="12"/>
      <c r="H17" s="54">
        <f t="shared" si="1"/>
        <v>0</v>
      </c>
      <c r="I17" s="11"/>
      <c r="J17" s="54">
        <f t="shared" si="2"/>
        <v>0</v>
      </c>
      <c r="K17" s="12"/>
      <c r="L17" s="54">
        <f t="shared" si="3"/>
        <v>0</v>
      </c>
      <c r="M17" s="12"/>
      <c r="N17" s="54">
        <f t="shared" si="4"/>
        <v>0</v>
      </c>
      <c r="O17" s="12"/>
      <c r="P17" s="56">
        <f t="shared" si="5"/>
        <v>0</v>
      </c>
    </row>
    <row r="18" spans="1:16">
      <c r="A18" s="44">
        <v>6</v>
      </c>
      <c r="B18" s="32" t="s">
        <v>29</v>
      </c>
      <c r="C18" s="12">
        <v>2</v>
      </c>
      <c r="D18" s="12">
        <v>2</v>
      </c>
      <c r="E18" s="12"/>
      <c r="F18" s="54">
        <f t="shared" si="0"/>
        <v>0</v>
      </c>
      <c r="G18" s="12"/>
      <c r="H18" s="54">
        <f t="shared" si="1"/>
        <v>0</v>
      </c>
      <c r="I18" s="11"/>
      <c r="J18" s="54">
        <f t="shared" si="2"/>
        <v>0</v>
      </c>
      <c r="K18" s="12"/>
      <c r="L18" s="54">
        <f t="shared" si="3"/>
        <v>0</v>
      </c>
      <c r="M18" s="12"/>
      <c r="N18" s="54">
        <f t="shared" si="4"/>
        <v>0</v>
      </c>
      <c r="O18" s="12"/>
      <c r="P18" s="56">
        <f t="shared" si="5"/>
        <v>0</v>
      </c>
    </row>
    <row r="19" spans="1:16">
      <c r="A19" s="44">
        <v>7</v>
      </c>
      <c r="B19" s="32" t="s">
        <v>30</v>
      </c>
      <c r="C19" s="12"/>
      <c r="D19" s="12"/>
      <c r="E19" s="12"/>
      <c r="F19" s="54">
        <f t="shared" si="0"/>
        <v>0</v>
      </c>
      <c r="G19" s="12"/>
      <c r="H19" s="54">
        <f t="shared" si="1"/>
        <v>0</v>
      </c>
      <c r="I19" s="11"/>
      <c r="J19" s="54">
        <f t="shared" si="2"/>
        <v>0</v>
      </c>
      <c r="K19" s="12"/>
      <c r="L19" s="54">
        <f t="shared" si="3"/>
        <v>0</v>
      </c>
      <c r="M19" s="12"/>
      <c r="N19" s="54">
        <f t="shared" si="4"/>
        <v>0</v>
      </c>
      <c r="O19" s="12"/>
      <c r="P19" s="56">
        <f t="shared" si="5"/>
        <v>0</v>
      </c>
    </row>
    <row r="20" spans="1:16" ht="36">
      <c r="A20" s="44">
        <v>8</v>
      </c>
      <c r="B20" s="32" t="s">
        <v>31</v>
      </c>
      <c r="C20" s="12"/>
      <c r="D20" s="12"/>
      <c r="E20" s="12"/>
      <c r="F20" s="54">
        <f t="shared" si="0"/>
        <v>0</v>
      </c>
      <c r="G20" s="12"/>
      <c r="H20" s="54">
        <f t="shared" si="1"/>
        <v>0</v>
      </c>
      <c r="I20" s="11"/>
      <c r="J20" s="54">
        <f t="shared" si="2"/>
        <v>0</v>
      </c>
      <c r="K20" s="12"/>
      <c r="L20" s="54">
        <f t="shared" si="3"/>
        <v>0</v>
      </c>
      <c r="M20" s="12"/>
      <c r="N20" s="54">
        <f t="shared" si="4"/>
        <v>0</v>
      </c>
      <c r="O20" s="12"/>
      <c r="P20" s="56">
        <f t="shared" si="5"/>
        <v>0</v>
      </c>
    </row>
    <row r="21" spans="1:16">
      <c r="A21" s="44">
        <v>9</v>
      </c>
      <c r="B21" s="32" t="s">
        <v>32</v>
      </c>
      <c r="C21" s="12"/>
      <c r="D21" s="12"/>
      <c r="E21" s="12"/>
      <c r="F21" s="54">
        <f t="shared" si="0"/>
        <v>0</v>
      </c>
      <c r="G21" s="12"/>
      <c r="H21" s="54">
        <f t="shared" si="1"/>
        <v>0</v>
      </c>
      <c r="I21" s="11"/>
      <c r="J21" s="54">
        <f t="shared" si="2"/>
        <v>0</v>
      </c>
      <c r="K21" s="12"/>
      <c r="L21" s="54">
        <f t="shared" si="3"/>
        <v>0</v>
      </c>
      <c r="M21" s="12"/>
      <c r="N21" s="54">
        <f t="shared" si="4"/>
        <v>0</v>
      </c>
      <c r="O21" s="12"/>
      <c r="P21" s="56">
        <f t="shared" si="5"/>
        <v>0</v>
      </c>
    </row>
    <row r="22" spans="1:16">
      <c r="A22" s="44">
        <v>10</v>
      </c>
      <c r="B22" s="35" t="s">
        <v>21</v>
      </c>
      <c r="C22" s="12">
        <v>5</v>
      </c>
      <c r="D22" s="12">
        <v>5</v>
      </c>
      <c r="E22" s="12">
        <v>4</v>
      </c>
      <c r="F22" s="54">
        <f t="shared" si="0"/>
        <v>80</v>
      </c>
      <c r="G22" s="12">
        <v>4</v>
      </c>
      <c r="H22" s="54">
        <f t="shared" si="1"/>
        <v>80</v>
      </c>
      <c r="I22" s="11">
        <v>4</v>
      </c>
      <c r="J22" s="54">
        <f t="shared" si="2"/>
        <v>100</v>
      </c>
      <c r="K22" s="12">
        <v>4</v>
      </c>
      <c r="L22" s="54">
        <f t="shared" si="3"/>
        <v>100</v>
      </c>
      <c r="M22" s="12">
        <v>4</v>
      </c>
      <c r="N22" s="54">
        <f t="shared" si="4"/>
        <v>100</v>
      </c>
      <c r="O22" s="12">
        <v>4</v>
      </c>
      <c r="P22" s="56">
        <f t="shared" si="5"/>
        <v>100</v>
      </c>
    </row>
    <row r="23" spans="1:16">
      <c r="A23" s="44"/>
      <c r="B23" s="36" t="s">
        <v>4</v>
      </c>
      <c r="C23" s="10" t="s">
        <v>22</v>
      </c>
      <c r="D23" s="10" t="s">
        <v>22</v>
      </c>
      <c r="E23" s="10" t="s">
        <v>22</v>
      </c>
      <c r="F23" s="10" t="s">
        <v>22</v>
      </c>
      <c r="G23" s="10" t="s">
        <v>22</v>
      </c>
      <c r="H23" s="10" t="s">
        <v>22</v>
      </c>
      <c r="I23" s="10" t="s">
        <v>22</v>
      </c>
      <c r="J23" s="10" t="s">
        <v>22</v>
      </c>
      <c r="K23" s="10" t="s">
        <v>22</v>
      </c>
      <c r="L23" s="10" t="s">
        <v>22</v>
      </c>
      <c r="M23" s="10" t="s">
        <v>22</v>
      </c>
      <c r="N23" s="10" t="s">
        <v>22</v>
      </c>
      <c r="O23" s="10" t="s">
        <v>22</v>
      </c>
      <c r="P23" s="43" t="s">
        <v>22</v>
      </c>
    </row>
    <row r="24" spans="1:16">
      <c r="A24" s="44"/>
      <c r="B24" s="36" t="s">
        <v>23</v>
      </c>
      <c r="C24" s="12">
        <v>5</v>
      </c>
      <c r="D24" s="12">
        <v>5</v>
      </c>
      <c r="E24" s="12">
        <v>4</v>
      </c>
      <c r="F24" s="54">
        <f>IF(D24=0,,E24/D24*100)</f>
        <v>80</v>
      </c>
      <c r="G24" s="12">
        <v>4</v>
      </c>
      <c r="H24" s="54">
        <f>IF(C24=0,,G24/C24*100)</f>
        <v>80</v>
      </c>
      <c r="I24" s="11">
        <v>4</v>
      </c>
      <c r="J24" s="54">
        <f>IF(G24=0,,I24/G24*100)</f>
        <v>100</v>
      </c>
      <c r="K24" s="12">
        <v>4</v>
      </c>
      <c r="L24" s="54">
        <f>IF(I24=0,,K24/I24*100)</f>
        <v>100</v>
      </c>
      <c r="M24" s="12">
        <v>4</v>
      </c>
      <c r="N24" s="54">
        <f>IF(K24=0,,M24/K24*100)</f>
        <v>100</v>
      </c>
      <c r="O24" s="12">
        <v>4</v>
      </c>
      <c r="P24" s="56">
        <f>IF(M24=0,,O24/M24*100)</f>
        <v>100</v>
      </c>
    </row>
    <row r="25" spans="1:16">
      <c r="A25" s="44">
        <v>11</v>
      </c>
      <c r="B25" s="32" t="s">
        <v>24</v>
      </c>
      <c r="C25" s="19">
        <f>SUM(C27:C29)</f>
        <v>38</v>
      </c>
      <c r="D25" s="19">
        <f>SUM(D27:D29)</f>
        <v>37</v>
      </c>
      <c r="E25" s="19">
        <f>SUM(E27:E29)</f>
        <v>37</v>
      </c>
      <c r="F25" s="18">
        <f>IF(D25=0,,E25/D25*100)</f>
        <v>100</v>
      </c>
      <c r="G25" s="19">
        <f>SUM(G27:G29)</f>
        <v>38</v>
      </c>
      <c r="H25" s="18">
        <f>IF(C25=0,,G25/C25*100)</f>
        <v>100</v>
      </c>
      <c r="I25" s="19">
        <f>SUM(I27:I29)</f>
        <v>37</v>
      </c>
      <c r="J25" s="18">
        <f>IF(G25=0,,I25/G25*100)</f>
        <v>97.368421052631575</v>
      </c>
      <c r="K25" s="19">
        <f>SUM(K27:K29)</f>
        <v>37</v>
      </c>
      <c r="L25" s="18">
        <f>IF(I25=0,,K25/I25*100)</f>
        <v>100</v>
      </c>
      <c r="M25" s="19">
        <f>SUM(M27:M29)</f>
        <v>37</v>
      </c>
      <c r="N25" s="18">
        <f>IF(K25=0,,M25/K25*100)</f>
        <v>100</v>
      </c>
      <c r="O25" s="19">
        <f>SUM(O27:O29)</f>
        <v>37</v>
      </c>
      <c r="P25" s="45">
        <f>IF(M25=0,,O25/M25*100)</f>
        <v>100</v>
      </c>
    </row>
    <row r="26" spans="1:16">
      <c r="A26" s="44"/>
      <c r="B26" s="33" t="s">
        <v>10</v>
      </c>
      <c r="C26" s="10" t="s">
        <v>22</v>
      </c>
      <c r="D26" s="10" t="s">
        <v>22</v>
      </c>
      <c r="E26" s="10" t="s">
        <v>22</v>
      </c>
      <c r="F26" s="10" t="s">
        <v>22</v>
      </c>
      <c r="G26" s="10" t="s">
        <v>22</v>
      </c>
      <c r="H26" s="10" t="s">
        <v>22</v>
      </c>
      <c r="I26" s="10" t="s">
        <v>22</v>
      </c>
      <c r="J26" s="10" t="s">
        <v>22</v>
      </c>
      <c r="K26" s="10" t="s">
        <v>22</v>
      </c>
      <c r="L26" s="10" t="s">
        <v>22</v>
      </c>
      <c r="M26" s="10" t="s">
        <v>22</v>
      </c>
      <c r="N26" s="10" t="s">
        <v>22</v>
      </c>
      <c r="O26" s="10" t="s">
        <v>22</v>
      </c>
      <c r="P26" s="43" t="s">
        <v>22</v>
      </c>
    </row>
    <row r="27" spans="1:16">
      <c r="A27" s="44"/>
      <c r="B27" s="33" t="s">
        <v>1</v>
      </c>
      <c r="C27" s="12">
        <v>35</v>
      </c>
      <c r="D27" s="12">
        <v>34</v>
      </c>
      <c r="E27" s="12">
        <v>34</v>
      </c>
      <c r="F27" s="54">
        <f>IF(D27=0,,E27/D27*100)</f>
        <v>100</v>
      </c>
      <c r="G27" s="12">
        <v>34</v>
      </c>
      <c r="H27" s="54">
        <f>IF(C27=0,,G27/C27*100)</f>
        <v>97.142857142857139</v>
      </c>
      <c r="I27" s="11">
        <v>34</v>
      </c>
      <c r="J27" s="54">
        <f>IF(G27=0,,I27/G27*100)</f>
        <v>100</v>
      </c>
      <c r="K27" s="12">
        <v>34</v>
      </c>
      <c r="L27" s="54">
        <f>IF(I27=0,,K27/I27*100)</f>
        <v>100</v>
      </c>
      <c r="M27" s="12">
        <v>34</v>
      </c>
      <c r="N27" s="54">
        <f>IF(K27=0,,M27/K27*100)</f>
        <v>100</v>
      </c>
      <c r="O27" s="12">
        <v>34</v>
      </c>
      <c r="P27" s="56">
        <f>IF(M27=0,,O27/M27*100)</f>
        <v>100</v>
      </c>
    </row>
    <row r="28" spans="1:16">
      <c r="A28" s="44"/>
      <c r="B28" s="33" t="s">
        <v>11</v>
      </c>
      <c r="C28" s="12"/>
      <c r="D28" s="12"/>
      <c r="E28" s="12"/>
      <c r="F28" s="54">
        <f>IF(D28=0,,E28/D28*100)</f>
        <v>0</v>
      </c>
      <c r="G28" s="12"/>
      <c r="H28" s="54">
        <f>IF(C28=0,,G28/C28*100)</f>
        <v>0</v>
      </c>
      <c r="I28" s="11"/>
      <c r="J28" s="54">
        <f>IF(G28=0,,I28/G28*100)</f>
        <v>0</v>
      </c>
      <c r="K28" s="12"/>
      <c r="L28" s="54">
        <f>IF(I28=0,,K28/I28*100)</f>
        <v>0</v>
      </c>
      <c r="M28" s="12"/>
      <c r="N28" s="54">
        <f>IF(K28=0,,M28/K28*100)</f>
        <v>0</v>
      </c>
      <c r="O28" s="12"/>
      <c r="P28" s="56">
        <f>IF(M28=0,,O28/M28*100)</f>
        <v>0</v>
      </c>
    </row>
    <row r="29" spans="1:16">
      <c r="A29" s="44"/>
      <c r="B29" s="33" t="s">
        <v>12</v>
      </c>
      <c r="C29" s="12">
        <v>3</v>
      </c>
      <c r="D29" s="12">
        <v>3</v>
      </c>
      <c r="E29" s="12">
        <v>3</v>
      </c>
      <c r="F29" s="54">
        <f>IF(D29=0,,E29/D29*100)</f>
        <v>100</v>
      </c>
      <c r="G29" s="12">
        <v>4</v>
      </c>
      <c r="H29" s="54">
        <f>IF(C29=0,,G29/C29*100)</f>
        <v>133.33333333333331</v>
      </c>
      <c r="I29" s="11">
        <v>3</v>
      </c>
      <c r="J29" s="54">
        <f>IF(G29=0,,I29/G29*100)</f>
        <v>75</v>
      </c>
      <c r="K29" s="12">
        <v>3</v>
      </c>
      <c r="L29" s="54">
        <f>IF(I29=0,,K29/I29*100)</f>
        <v>100</v>
      </c>
      <c r="M29" s="12">
        <v>3</v>
      </c>
      <c r="N29" s="54">
        <f>IF(K29=0,,M29/K29*100)</f>
        <v>100</v>
      </c>
      <c r="O29" s="12">
        <v>3</v>
      </c>
      <c r="P29" s="56">
        <f>IF(M29=0,,O29/M29*100)</f>
        <v>100</v>
      </c>
    </row>
    <row r="30" spans="1:16" ht="13.5" thickBot="1">
      <c r="A30" s="50">
        <v>12</v>
      </c>
      <c r="B30" s="51" t="s">
        <v>25</v>
      </c>
      <c r="C30" s="25">
        <f>C6-C25-C24</f>
        <v>96</v>
      </c>
      <c r="D30" s="25">
        <f>D6-D25-D24</f>
        <v>96</v>
      </c>
      <c r="E30" s="25">
        <f>E6-E25-E24</f>
        <v>94</v>
      </c>
      <c r="F30" s="54">
        <f>IF(D30=0,,E30/D30*100)</f>
        <v>97.916666666666657</v>
      </c>
      <c r="G30" s="25">
        <f>G6-G25-G24</f>
        <v>94</v>
      </c>
      <c r="H30" s="54">
        <f>IF(C30=0,,G30/C30*100)</f>
        <v>97.916666666666657</v>
      </c>
      <c r="I30" s="25">
        <f>I6-I25-I24</f>
        <v>94</v>
      </c>
      <c r="J30" s="54">
        <f>IF(G30=0,,I30/G30*100)</f>
        <v>100</v>
      </c>
      <c r="K30" s="25">
        <f>K6-K25-K24</f>
        <v>94</v>
      </c>
      <c r="L30" s="54">
        <f>IF(I30=0,,K30/I30*100)</f>
        <v>100</v>
      </c>
      <c r="M30" s="25">
        <f>M6-M25-M24</f>
        <v>94</v>
      </c>
      <c r="N30" s="54">
        <f>IF(K30=0,,M30/K30*100)</f>
        <v>100</v>
      </c>
      <c r="O30" s="25">
        <f>O6-O25-O24</f>
        <v>94</v>
      </c>
      <c r="P30" s="56">
        <f>IF(M30=0,,O30/M30*100)</f>
        <v>100</v>
      </c>
    </row>
    <row r="31" spans="1:16" ht="13.5" thickTop="1"/>
  </sheetData>
  <mergeCells count="2">
    <mergeCell ref="B1:O1"/>
    <mergeCell ref="B2:O2"/>
  </mergeCells>
  <phoneticPr fontId="0" type="noConversion"/>
  <printOptions horizontalCentered="1" verticalCentered="1"/>
  <pageMargins left="0.23622047244094491" right="0.23622047244094491" top="0.19685039370078741" bottom="0" header="0.39370078740157483" footer="0"/>
  <pageSetup paperSize="9" scale="73" fitToHeight="5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P31"/>
  <sheetViews>
    <sheetView showZeros="0" view="pageBreakPreview" zoomScaleNormal="100" zoomScaleSheetLayoutView="100" workbookViewId="0">
      <pane xSplit="2" ySplit="5" topLeftCell="C6" activePane="bottomRight" state="frozen"/>
      <selection pane="topRight" activeCell="B1" sqref="B1"/>
      <selection pane="bottomLeft" activeCell="A8" sqref="A8"/>
      <selection pane="bottomRight" activeCell="A441" sqref="A6:IV441"/>
    </sheetView>
  </sheetViews>
  <sheetFormatPr defaultRowHeight="12.75"/>
  <cols>
    <col min="1" max="1" width="6.85546875" style="61" customWidth="1"/>
    <col min="2" max="2" width="57.28515625" style="3" customWidth="1"/>
    <col min="3" max="3" width="8.28515625" style="9" customWidth="1"/>
    <col min="4" max="4" width="8.140625" style="9" customWidth="1"/>
    <col min="5" max="5" width="8.5703125" style="9" customWidth="1"/>
    <col min="6" max="6" width="9" style="8" customWidth="1"/>
    <col min="7" max="7" width="7.85546875" style="9" customWidth="1"/>
    <col min="8" max="8" width="6.7109375" style="8" customWidth="1"/>
    <col min="9" max="9" width="8.5703125" style="75" customWidth="1"/>
    <col min="10" max="10" width="8.140625" style="8" customWidth="1"/>
    <col min="11" max="11" width="8.28515625" style="75" customWidth="1"/>
    <col min="12" max="12" width="9" style="8" customWidth="1"/>
    <col min="13" max="13" width="9.140625" style="75" customWidth="1"/>
    <col min="14" max="14" width="8.42578125" style="8" customWidth="1"/>
    <col min="15" max="15" width="9.140625" style="75" customWidth="1"/>
    <col min="16" max="16" width="9.140625" style="8" customWidth="1"/>
    <col min="17" max="16384" width="9.140625" style="61"/>
  </cols>
  <sheetData>
    <row r="1" spans="1:16">
      <c r="B1" s="4"/>
      <c r="L1" s="98" t="s">
        <v>2</v>
      </c>
      <c r="M1" s="98"/>
      <c r="N1" s="98"/>
      <c r="O1" s="98"/>
      <c r="P1" s="98"/>
    </row>
    <row r="2" spans="1:16" ht="21" customHeight="1">
      <c r="B2" s="97" t="s">
        <v>0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</row>
    <row r="3" spans="1:16" ht="13.5" thickBot="1"/>
    <row r="4" spans="1:16" s="2" customFormat="1" ht="69" thickTop="1" thickBot="1">
      <c r="A4" s="38" t="s">
        <v>15</v>
      </c>
      <c r="B4" s="39" t="s">
        <v>16</v>
      </c>
      <c r="C4" s="40" t="s">
        <v>34</v>
      </c>
      <c r="D4" s="41" t="s">
        <v>37</v>
      </c>
      <c r="E4" s="40" t="s">
        <v>38</v>
      </c>
      <c r="F4" s="66" t="s">
        <v>39</v>
      </c>
      <c r="G4" s="40" t="s">
        <v>40</v>
      </c>
      <c r="H4" s="74" t="s">
        <v>42</v>
      </c>
      <c r="I4" s="76" t="s">
        <v>41</v>
      </c>
      <c r="J4" s="66" t="s">
        <v>43</v>
      </c>
      <c r="K4" s="82" t="s">
        <v>17</v>
      </c>
      <c r="L4" s="66" t="s">
        <v>18</v>
      </c>
      <c r="M4" s="82" t="s">
        <v>35</v>
      </c>
      <c r="N4" s="66" t="s">
        <v>36</v>
      </c>
      <c r="O4" s="76" t="s">
        <v>44</v>
      </c>
      <c r="P4" s="71" t="s">
        <v>45</v>
      </c>
    </row>
    <row r="5" spans="1:16" s="6" customFormat="1" ht="13.5" thickBot="1">
      <c r="A5" s="52">
        <v>1</v>
      </c>
      <c r="B5" s="53">
        <v>2</v>
      </c>
      <c r="C5" s="52">
        <v>3</v>
      </c>
      <c r="D5" s="53">
        <v>4</v>
      </c>
      <c r="E5" s="52">
        <v>5</v>
      </c>
      <c r="F5" s="67">
        <v>6</v>
      </c>
      <c r="G5" s="52">
        <v>7</v>
      </c>
      <c r="H5" s="67">
        <v>8</v>
      </c>
      <c r="I5" s="77">
        <v>9</v>
      </c>
      <c r="J5" s="67">
        <v>10</v>
      </c>
      <c r="K5" s="77">
        <v>11</v>
      </c>
      <c r="L5" s="67">
        <v>12</v>
      </c>
      <c r="M5" s="77">
        <v>13</v>
      </c>
      <c r="N5" s="67">
        <v>14</v>
      </c>
      <c r="O5" s="77">
        <v>15</v>
      </c>
      <c r="P5" s="67">
        <v>16</v>
      </c>
    </row>
    <row r="6" spans="1:16" ht="13.5" thickBot="1">
      <c r="A6" s="46">
        <v>1</v>
      </c>
      <c r="B6" s="23" t="s">
        <v>13</v>
      </c>
      <c r="C6" s="23">
        <f>IF('ЧислРаб (2)'!C6=0,,'ФондЗарПлаты (2)'!C6/'ЧислРаб (2)'!C6)/12*1000</f>
        <v>11000.599520383692</v>
      </c>
      <c r="D6" s="23">
        <f>IF('ЧислРаб (2)'!D6=0,,'ФондЗарПлаты (2)'!D6/'ЧислРаб (2)'!D6)/4*1000</f>
        <v>10563.40579710145</v>
      </c>
      <c r="E6" s="23">
        <f>IF('ЧислРаб (2)'!E6=0,,'ФондЗарПлаты (2)'!E6/'ЧислРаб (2)'!E6)/4*1000</f>
        <v>12513.888888888889</v>
      </c>
      <c r="F6" s="65">
        <f>IF(D6=0,,E6/D6*100)</f>
        <v>118.4645286686103</v>
      </c>
      <c r="G6" s="23">
        <f>IF('ЧислРаб (2)'!G6=0,,'ФондЗарПлаты (2)'!G6/'ЧислРаб (2)'!G6)/12*1000</f>
        <v>12404.840686274509</v>
      </c>
      <c r="H6" s="65">
        <f>IF(C6=0,,G6/C6*100)</f>
        <v>112.76513305741938</v>
      </c>
      <c r="I6" s="78">
        <f>IF('ЧислРаб (2)'!I6=0,,'ФондЗарПлаты (2)'!I6/'ЧислРаб (2)'!I6)/12*1000</f>
        <v>13628.086419753086</v>
      </c>
      <c r="J6" s="65">
        <f>IF(G6=0,,I6/G6*100)</f>
        <v>109.86103541685992</v>
      </c>
      <c r="K6" s="78">
        <f>IF('ЧислРаб (2)'!K6=0,,'ФондЗарПлаты (2)'!K6/'ЧислРаб (2)'!K6)/12*1000</f>
        <v>14819.216296296296</v>
      </c>
      <c r="L6" s="65">
        <f>IF(I6=0,,K6/I6*100)</f>
        <v>108.74025772845657</v>
      </c>
      <c r="M6" s="78">
        <f>IF('ЧислРаб (2)'!M6=0,,'ФондЗарПлаты (2)'!M6/'ЧислРаб (2)'!M6)/12*1000</f>
        <v>16052.586350617286</v>
      </c>
      <c r="N6" s="65">
        <f>IF(K6=0,,M6/K6*100)</f>
        <v>108.32277517016362</v>
      </c>
      <c r="O6" s="78">
        <f>IF('ЧислРаб (2)'!O6=0,,'ФондЗарПлаты (2)'!O6/'ЧислРаб (2)'!O6)/12*1000</f>
        <v>17442.99506700247</v>
      </c>
      <c r="P6" s="65">
        <f>IF(M6=0,,O6/M6*100)</f>
        <v>108.66158689955725</v>
      </c>
    </row>
    <row r="7" spans="1:16">
      <c r="A7" s="48"/>
      <c r="B7" s="31" t="s">
        <v>3</v>
      </c>
      <c r="C7" s="29" t="s">
        <v>22</v>
      </c>
      <c r="D7" s="28" t="s">
        <v>22</v>
      </c>
      <c r="E7" s="28" t="s">
        <v>22</v>
      </c>
      <c r="F7" s="68" t="s">
        <v>22</v>
      </c>
      <c r="G7" s="28" t="s">
        <v>22</v>
      </c>
      <c r="H7" s="68" t="s">
        <v>22</v>
      </c>
      <c r="I7" s="79" t="s">
        <v>22</v>
      </c>
      <c r="J7" s="68" t="s">
        <v>22</v>
      </c>
      <c r="K7" s="79" t="s">
        <v>22</v>
      </c>
      <c r="L7" s="68" t="s">
        <v>22</v>
      </c>
      <c r="M7" s="79" t="s">
        <v>22</v>
      </c>
      <c r="N7" s="68" t="s">
        <v>22</v>
      </c>
      <c r="O7" s="79" t="s">
        <v>22</v>
      </c>
      <c r="P7" s="72" t="s">
        <v>22</v>
      </c>
    </row>
    <row r="8" spans="1:16">
      <c r="A8" s="44">
        <v>2</v>
      </c>
      <c r="B8" s="94" t="s">
        <v>33</v>
      </c>
      <c r="C8" s="11">
        <f>IF('ЧислРаб (2)'!C8=0,,'ФондЗарПлаты (2)'!C8/'ЧислРаб (2)'!C8)/12*1000</f>
        <v>11515.957446808512</v>
      </c>
      <c r="D8" s="11">
        <f>IF('ЧислРаб (2)'!D8=0,,'ФондЗарПлаты (2)'!D8/'ЧислРаб (2)'!D8)/4*1000</f>
        <v>10156.91489361702</v>
      </c>
      <c r="E8" s="11">
        <f>IF('ЧислРаб (2)'!E8=0,,'ФондЗарПлаты (2)'!E8/'ЧислРаб (2)'!E8)/4*1000</f>
        <v>12013.563829787236</v>
      </c>
      <c r="F8" s="69">
        <f>IF(D8=0,,E8/D8*100)</f>
        <v>118.27965435978007</v>
      </c>
      <c r="G8" s="11">
        <f>IF('ЧислРаб (2)'!G8=0,,'ФондЗарПлаты (2)'!G8/'ЧислРаб (2)'!G8)/12*1000</f>
        <v>12087.765957446807</v>
      </c>
      <c r="H8" s="69">
        <f>IF(C8=0,,G8/C8*100)</f>
        <v>104.96535796766742</v>
      </c>
      <c r="I8" s="80">
        <f>IF('ЧислРаб (2)'!I8=0,,'ФондЗарПлаты (2)'!I8/'ЧислРаб (2)'!I8)/12*1000</f>
        <v>13036.347517730495</v>
      </c>
      <c r="J8" s="69">
        <f>IF(G8=0,,I8/G8*100)</f>
        <v>107.84745141180785</v>
      </c>
      <c r="K8" s="80">
        <f>IF('ЧислРаб (2)'!K8=0,,'ФондЗарПлаты (2)'!K8/'ЧислРаб (2)'!K8)/12*1000</f>
        <v>14079.255319148935</v>
      </c>
      <c r="L8" s="69">
        <f>IF(I8=0,,K8/I8*100)</f>
        <v>108</v>
      </c>
      <c r="M8" s="80">
        <f>IF('ЧислРаб (2)'!M8=0,,'ФондЗарПлаты (2)'!M8/'ЧислРаб (2)'!M8)/12*1000</f>
        <v>15135.199468085108</v>
      </c>
      <c r="N8" s="69">
        <f>IF(K8=0,,M8/K8*100)</f>
        <v>107.50000000000001</v>
      </c>
      <c r="O8" s="80">
        <f>IF('ЧислРаб (2)'!O8=0,,'ФондЗарПлаты (2)'!O8/'ЧислРаб (2)'!O8)/12*1000</f>
        <v>16346.015425531918</v>
      </c>
      <c r="P8" s="17">
        <f>IF(M8=0,,O8/M8*100)</f>
        <v>108</v>
      </c>
    </row>
    <row r="9" spans="1:16">
      <c r="A9" s="44">
        <v>3</v>
      </c>
      <c r="B9" s="32" t="s">
        <v>26</v>
      </c>
      <c r="C9" s="11">
        <f>IF('ЧислРаб (2)'!C9=0,,'ФондЗарПлаты (2)'!C9/'ЧислРаб (2)'!C9)/12*1000</f>
        <v>0</v>
      </c>
      <c r="D9" s="11">
        <f>IF('ЧислРаб (2)'!D9=0,,'ФондЗарПлаты (2)'!D9/'ЧислРаб (2)'!D9)/4*1000</f>
        <v>0</v>
      </c>
      <c r="E9" s="11">
        <f>IF('ЧислРаб (2)'!E9=0,,'ФондЗарПлаты (2)'!E9/'ЧислРаб (2)'!E9)/4*1000</f>
        <v>0</v>
      </c>
      <c r="F9" s="69">
        <f>IF(D9=0,,E9/D9*100)</f>
        <v>0</v>
      </c>
      <c r="G9" s="11">
        <f>IF('ЧислРаб (2)'!G9=0,,'ФондЗарПлаты (2)'!G9/'ЧислРаб (2)'!G9)/12*1000</f>
        <v>0</v>
      </c>
      <c r="H9" s="69">
        <f>IF(C9=0,,G9/C9*100)</f>
        <v>0</v>
      </c>
      <c r="I9" s="80">
        <f>IF('ЧислРаб (2)'!I9=0,,'ФондЗарПлаты (2)'!I9/'ЧислРаб (2)'!I9)/12*1000</f>
        <v>0</v>
      </c>
      <c r="J9" s="69">
        <f>IF(G9=0,,I9/G9*100)</f>
        <v>0</v>
      </c>
      <c r="K9" s="80">
        <f>IF('ЧислРаб (2)'!K9=0,,'ФондЗарПлаты (2)'!K9/'ЧислРаб (2)'!K9)/12*1000</f>
        <v>0</v>
      </c>
      <c r="L9" s="69">
        <f>IF(I9=0,,K9/I9*100)</f>
        <v>0</v>
      </c>
      <c r="M9" s="80">
        <f>IF('ЧислРаб (2)'!M9=0,,'ФондЗарПлаты (2)'!M9/'ЧислРаб (2)'!M9)/12*1000</f>
        <v>0</v>
      </c>
      <c r="N9" s="69">
        <f>IF(K9=0,,M9/K9*100)</f>
        <v>0</v>
      </c>
      <c r="O9" s="80">
        <f>IF('ЧислРаб (2)'!O9=0,,'ФондЗарПлаты (2)'!O9/'ЧислРаб (2)'!O9)/12*1000</f>
        <v>0</v>
      </c>
      <c r="P9" s="17">
        <f>IF(M9=0,,O9/M9*100)</f>
        <v>0</v>
      </c>
    </row>
    <row r="10" spans="1:16">
      <c r="A10" s="44">
        <v>4</v>
      </c>
      <c r="B10" s="32" t="s">
        <v>27</v>
      </c>
      <c r="C10" s="11">
        <f>IF('ЧислРаб (2)'!C10=0,,'ФондЗарПлаты (2)'!C10/'ЧислРаб (2)'!C10)/12*1000</f>
        <v>0</v>
      </c>
      <c r="D10" s="11">
        <f>IF('ЧислРаб (2)'!D10=0,,'ФондЗарПлаты (2)'!D10/'ЧислРаб (2)'!D10)/4*1000</f>
        <v>0</v>
      </c>
      <c r="E10" s="11">
        <f>IF('ЧислРаб (2)'!E10=0,,'ФондЗарПлаты (2)'!E10/'ЧислРаб (2)'!E10)/4*1000</f>
        <v>0</v>
      </c>
      <c r="F10" s="69">
        <f>IF(D10=0,,E10/D10*100)</f>
        <v>0</v>
      </c>
      <c r="G10" s="11">
        <f>IF('ЧислРаб (2)'!G10=0,,'ФондЗарПлаты (2)'!G10/'ЧислРаб (2)'!G10)/12*1000</f>
        <v>0</v>
      </c>
      <c r="H10" s="69">
        <f>IF(C10=0,,G10/C10*100)</f>
        <v>0</v>
      </c>
      <c r="I10" s="80">
        <f>IF('ЧислРаб (2)'!I10=0,,'ФондЗарПлаты (2)'!I10/'ЧислРаб (2)'!I10)/12*1000</f>
        <v>0</v>
      </c>
      <c r="J10" s="69">
        <f>IF(G10=0,,I10/G10*100)</f>
        <v>0</v>
      </c>
      <c r="K10" s="80">
        <f>IF('ЧислРаб (2)'!K10=0,,'ФондЗарПлаты (2)'!K10/'ЧислРаб (2)'!K10)/12*1000</f>
        <v>0</v>
      </c>
      <c r="L10" s="69">
        <f>IF(I10=0,,K10/I10*100)</f>
        <v>0</v>
      </c>
      <c r="M10" s="80">
        <f>IF('ЧислРаб (2)'!M10=0,,'ФондЗарПлаты (2)'!M10/'ЧислРаб (2)'!M10)/12*1000</f>
        <v>0</v>
      </c>
      <c r="N10" s="69">
        <f>IF(K10=0,,M10/K10*100)</f>
        <v>0</v>
      </c>
      <c r="O10" s="80">
        <f>IF('ЧислРаб (2)'!O10=0,,'ФондЗарПлаты (2)'!O10/'ЧислРаб (2)'!O10)/12*1000</f>
        <v>0</v>
      </c>
      <c r="P10" s="17">
        <f>IF(M10=0,,O10/M10*100)</f>
        <v>0</v>
      </c>
    </row>
    <row r="11" spans="1:16">
      <c r="A11" s="44">
        <v>5</v>
      </c>
      <c r="B11" s="32" t="s">
        <v>28</v>
      </c>
      <c r="C11" s="11">
        <f>IF('ЧислРаб (2)'!C11=0,,'ФондЗарПлаты (2)'!C11/'ЧислРаб (2)'!C11)/12*1000</f>
        <v>0</v>
      </c>
      <c r="D11" s="11">
        <f>IF('ЧислРаб (2)'!D11=0,,'ФондЗарПлаты (2)'!D11/'ЧислРаб (2)'!D11)/4*1000</f>
        <v>0</v>
      </c>
      <c r="E11" s="11">
        <f>IF('ЧислРаб (2)'!E11=0,,'ФондЗарПлаты (2)'!E11/'ЧислРаб (2)'!E11)/4*1000</f>
        <v>0</v>
      </c>
      <c r="F11" s="69">
        <f>IF(D11=0,,E11/D11*100)</f>
        <v>0</v>
      </c>
      <c r="G11" s="11">
        <f>IF('ЧислРаб (2)'!G11=0,,'ФондЗарПлаты (2)'!G11/'ЧислРаб (2)'!G11)/12*1000</f>
        <v>0</v>
      </c>
      <c r="H11" s="69">
        <f>IF(C11=0,,G11/C11*100)</f>
        <v>0</v>
      </c>
      <c r="I11" s="80">
        <f>IF('ЧислРаб (2)'!I11=0,,'ФондЗарПлаты (2)'!I11/'ЧислРаб (2)'!I11)/12*1000</f>
        <v>0</v>
      </c>
      <c r="J11" s="69">
        <f>IF(G11=0,,I11/G11*100)</f>
        <v>0</v>
      </c>
      <c r="K11" s="80">
        <f>IF('ЧислРаб (2)'!K11=0,,'ФондЗарПлаты (2)'!K11/'ЧислРаб (2)'!K11)/12*1000</f>
        <v>0</v>
      </c>
      <c r="L11" s="69">
        <f>IF(I11=0,,K11/I11*100)</f>
        <v>0</v>
      </c>
      <c r="M11" s="80">
        <f>IF('ЧислРаб (2)'!M11=0,,'ФондЗарПлаты (2)'!M11/'ЧислРаб (2)'!M11)/12*1000</f>
        <v>0</v>
      </c>
      <c r="N11" s="69">
        <f>IF(K11=0,,M11/K11*100)</f>
        <v>0</v>
      </c>
      <c r="O11" s="80">
        <f>IF('ЧислРаб (2)'!O11=0,,'ФондЗарПлаты (2)'!O11/'ЧислРаб (2)'!O11)/12*1000</f>
        <v>0</v>
      </c>
      <c r="P11" s="17">
        <f>IF(M11=0,,O11/M11*100)</f>
        <v>0</v>
      </c>
    </row>
    <row r="12" spans="1:16">
      <c r="A12" s="44"/>
      <c r="B12" s="33" t="s">
        <v>4</v>
      </c>
      <c r="C12" s="30" t="s">
        <v>22</v>
      </c>
      <c r="D12" s="10" t="s">
        <v>22</v>
      </c>
      <c r="E12" s="10" t="s">
        <v>22</v>
      </c>
      <c r="F12" s="70" t="s">
        <v>22</v>
      </c>
      <c r="G12" s="10" t="s">
        <v>22</v>
      </c>
      <c r="H12" s="70" t="s">
        <v>22</v>
      </c>
      <c r="I12" s="81" t="s">
        <v>22</v>
      </c>
      <c r="J12" s="70" t="s">
        <v>22</v>
      </c>
      <c r="K12" s="81" t="s">
        <v>22</v>
      </c>
      <c r="L12" s="70" t="s">
        <v>22</v>
      </c>
      <c r="M12" s="81" t="s">
        <v>22</v>
      </c>
      <c r="N12" s="70" t="s">
        <v>22</v>
      </c>
      <c r="O12" s="81" t="s">
        <v>22</v>
      </c>
      <c r="P12" s="73" t="s">
        <v>22</v>
      </c>
    </row>
    <row r="13" spans="1:16">
      <c r="A13" s="44"/>
      <c r="B13" s="33" t="s">
        <v>5</v>
      </c>
      <c r="C13" s="11">
        <f>IF('ЧислРаб (2)'!C13=0,,'ФондЗарПлаты (2)'!C13/'ЧислРаб (2)'!C13)/12*1000</f>
        <v>0</v>
      </c>
      <c r="D13" s="11">
        <f>IF('ЧислРаб (2)'!D13=0,,'ФондЗарПлаты (2)'!D13/'ЧислРаб (2)'!D13)/4*1000</f>
        <v>0</v>
      </c>
      <c r="E13" s="11">
        <f>IF('ЧислРаб (2)'!E13=0,,'ФондЗарПлаты (2)'!E13/'ЧислРаб (2)'!E13)/4*1000</f>
        <v>0</v>
      </c>
      <c r="F13" s="69">
        <f t="shared" ref="F13:F22" si="0">IF(D13=0,,E13/D13*100)</f>
        <v>0</v>
      </c>
      <c r="G13" s="11">
        <f>IF('ЧислРаб (2)'!G13=0,,'ФондЗарПлаты (2)'!G13/'ЧислРаб (2)'!G13)/12*1000</f>
        <v>0</v>
      </c>
      <c r="H13" s="69">
        <f t="shared" ref="H13:H22" si="1">IF(C13=0,,G13/C13*100)</f>
        <v>0</v>
      </c>
      <c r="I13" s="80">
        <f>IF('ЧислРаб (2)'!I13=0,,'ФондЗарПлаты (2)'!I13/'ЧислРаб (2)'!I13)/12*1000</f>
        <v>0</v>
      </c>
      <c r="J13" s="69">
        <f t="shared" ref="J13:J22" si="2">IF(G13=0,,I13/G13*100)</f>
        <v>0</v>
      </c>
      <c r="K13" s="80">
        <f>IF('ЧислРаб (2)'!K13=0,,'ФондЗарПлаты (2)'!K13/'ЧислРаб (2)'!K13)/12*1000</f>
        <v>0</v>
      </c>
      <c r="L13" s="69">
        <f t="shared" ref="L13:L22" si="3">IF(I13=0,,K13/I13*100)</f>
        <v>0</v>
      </c>
      <c r="M13" s="80">
        <f>IF('ЧислРаб (2)'!M13=0,,'ФондЗарПлаты (2)'!M13/'ЧислРаб (2)'!M13)/12*1000</f>
        <v>0</v>
      </c>
      <c r="N13" s="69">
        <f t="shared" ref="N13:N22" si="4">IF(K13=0,,M13/K13*100)</f>
        <v>0</v>
      </c>
      <c r="O13" s="80">
        <f>IF('ЧислРаб (2)'!O13=0,,'ФондЗарПлаты (2)'!O13/'ЧислРаб (2)'!O13)/12*1000</f>
        <v>0</v>
      </c>
      <c r="P13" s="17">
        <f t="shared" ref="P13:P22" si="5">IF(M13=0,,O13/M13*100)</f>
        <v>0</v>
      </c>
    </row>
    <row r="14" spans="1:16">
      <c r="A14" s="44"/>
      <c r="B14" s="33" t="s">
        <v>6</v>
      </c>
      <c r="C14" s="11">
        <f>IF('ЧислРаб (2)'!C14=0,,'ФондЗарПлаты (2)'!C14/'ЧислРаб (2)'!C14)/12*1000</f>
        <v>0</v>
      </c>
      <c r="D14" s="11">
        <f>IF('ЧислРаб (2)'!D14=0,,'ФондЗарПлаты (2)'!D14/'ЧислРаб (2)'!D14)/4*1000</f>
        <v>0</v>
      </c>
      <c r="E14" s="11">
        <f>IF('ЧислРаб (2)'!E14=0,,'ФондЗарПлаты (2)'!E14/'ЧислРаб (2)'!E14)/4*1000</f>
        <v>0</v>
      </c>
      <c r="F14" s="69">
        <f t="shared" si="0"/>
        <v>0</v>
      </c>
      <c r="G14" s="11">
        <f>IF('ЧислРаб (2)'!G14=0,,'ФондЗарПлаты (2)'!G14/'ЧислРаб (2)'!G14)/12*1000</f>
        <v>0</v>
      </c>
      <c r="H14" s="69">
        <f t="shared" si="1"/>
        <v>0</v>
      </c>
      <c r="I14" s="80">
        <f>IF('ЧислРаб (2)'!I14=0,,'ФондЗарПлаты (2)'!I14/'ЧислРаб (2)'!I14)/12*1000</f>
        <v>0</v>
      </c>
      <c r="J14" s="69">
        <f t="shared" si="2"/>
        <v>0</v>
      </c>
      <c r="K14" s="80">
        <f>IF('ЧислРаб (2)'!K14=0,,'ФондЗарПлаты (2)'!K14/'ЧислРаб (2)'!K14)/12*1000</f>
        <v>0</v>
      </c>
      <c r="L14" s="69">
        <f t="shared" si="3"/>
        <v>0</v>
      </c>
      <c r="M14" s="80">
        <f>IF('ЧислРаб (2)'!M14=0,,'ФондЗарПлаты (2)'!M14/'ЧислРаб (2)'!M14)/12*1000</f>
        <v>0</v>
      </c>
      <c r="N14" s="69">
        <f t="shared" si="4"/>
        <v>0</v>
      </c>
      <c r="O14" s="80">
        <f>IF('ЧислРаб (2)'!O14=0,,'ФондЗарПлаты (2)'!O14/'ЧислРаб (2)'!O14)/12*1000</f>
        <v>0</v>
      </c>
      <c r="P14" s="17">
        <f t="shared" si="5"/>
        <v>0</v>
      </c>
    </row>
    <row r="15" spans="1:16">
      <c r="A15" s="44"/>
      <c r="B15" s="33" t="s">
        <v>7</v>
      </c>
      <c r="C15" s="11">
        <f>IF('ЧислРаб (2)'!C15=0,,'ФондЗарПлаты (2)'!C15/'ЧислРаб (2)'!C15)/12*1000</f>
        <v>0</v>
      </c>
      <c r="D15" s="11">
        <f>IF('ЧислРаб (2)'!D15=0,,'ФондЗарПлаты (2)'!D15/'ЧислРаб (2)'!D15)/4*1000</f>
        <v>0</v>
      </c>
      <c r="E15" s="11">
        <f>IF('ЧислРаб (2)'!E15=0,,'ФондЗарПлаты (2)'!E15/'ЧислРаб (2)'!E15)/4*1000</f>
        <v>0</v>
      </c>
      <c r="F15" s="69">
        <f t="shared" si="0"/>
        <v>0</v>
      </c>
      <c r="G15" s="11">
        <f>IF('ЧислРаб (2)'!G15=0,,'ФондЗарПлаты (2)'!G15/'ЧислРаб (2)'!G15)/12*1000</f>
        <v>0</v>
      </c>
      <c r="H15" s="69">
        <f t="shared" si="1"/>
        <v>0</v>
      </c>
      <c r="I15" s="80">
        <f>IF('ЧислРаб (2)'!I15=0,,'ФондЗарПлаты (2)'!I15/'ЧислРаб (2)'!I15)/12*1000</f>
        <v>0</v>
      </c>
      <c r="J15" s="69">
        <f t="shared" si="2"/>
        <v>0</v>
      </c>
      <c r="K15" s="80">
        <f>IF('ЧислРаб (2)'!K15=0,,'ФондЗарПлаты (2)'!K15/'ЧислРаб (2)'!K15)/12*1000</f>
        <v>0</v>
      </c>
      <c r="L15" s="69">
        <f t="shared" si="3"/>
        <v>0</v>
      </c>
      <c r="M15" s="80">
        <f>IF('ЧислРаб (2)'!M15=0,,'ФондЗарПлаты (2)'!M15/'ЧислРаб (2)'!M15)/12*1000</f>
        <v>0</v>
      </c>
      <c r="N15" s="69">
        <f t="shared" si="4"/>
        <v>0</v>
      </c>
      <c r="O15" s="80">
        <f>IF('ЧислРаб (2)'!O15=0,,'ФондЗарПлаты (2)'!O15/'ЧислРаб (2)'!O15)/12*1000</f>
        <v>0</v>
      </c>
      <c r="P15" s="17">
        <f t="shared" si="5"/>
        <v>0</v>
      </c>
    </row>
    <row r="16" spans="1:16">
      <c r="A16" s="44"/>
      <c r="B16" s="33" t="s">
        <v>8</v>
      </c>
      <c r="C16" s="11">
        <f>IF('ЧислРаб (2)'!C16=0,,'ФондЗарПлаты (2)'!C16/'ЧислРаб (2)'!C16)/12*1000</f>
        <v>0</v>
      </c>
      <c r="D16" s="11">
        <f>IF('ЧислРаб (2)'!D16=0,,'ФондЗарПлаты (2)'!D16/'ЧислРаб (2)'!D16)/4*1000</f>
        <v>0</v>
      </c>
      <c r="E16" s="11">
        <f>IF('ЧислРаб (2)'!E16=0,,'ФондЗарПлаты (2)'!E16/'ЧислРаб (2)'!E16)/4*1000</f>
        <v>0</v>
      </c>
      <c r="F16" s="69">
        <f t="shared" si="0"/>
        <v>0</v>
      </c>
      <c r="G16" s="11">
        <f>IF('ЧислРаб (2)'!G16=0,,'ФондЗарПлаты (2)'!G16/'ЧислРаб (2)'!G16)/12*1000</f>
        <v>0</v>
      </c>
      <c r="H16" s="69">
        <f t="shared" si="1"/>
        <v>0</v>
      </c>
      <c r="I16" s="80">
        <f>IF('ЧислРаб (2)'!I16=0,,'ФондЗарПлаты (2)'!I16/'ЧислРаб (2)'!I16)/12*1000</f>
        <v>0</v>
      </c>
      <c r="J16" s="69">
        <f t="shared" si="2"/>
        <v>0</v>
      </c>
      <c r="K16" s="80">
        <f>IF('ЧислРаб (2)'!K16=0,,'ФондЗарПлаты (2)'!K16/'ЧислРаб (2)'!K16)/12*1000</f>
        <v>0</v>
      </c>
      <c r="L16" s="69">
        <f t="shared" si="3"/>
        <v>0</v>
      </c>
      <c r="M16" s="80">
        <f>IF('ЧислРаб (2)'!M16=0,,'ФондЗарПлаты (2)'!M16/'ЧислРаб (2)'!M16)/12*1000</f>
        <v>0</v>
      </c>
      <c r="N16" s="69">
        <f t="shared" si="4"/>
        <v>0</v>
      </c>
      <c r="O16" s="80">
        <f>IF('ЧислРаб (2)'!O16=0,,'ФондЗарПлаты (2)'!O16/'ЧислРаб (2)'!O16)/12*1000</f>
        <v>0</v>
      </c>
      <c r="P16" s="17">
        <f t="shared" si="5"/>
        <v>0</v>
      </c>
    </row>
    <row r="17" spans="1:16" ht="25.5">
      <c r="A17" s="44"/>
      <c r="B17" s="34" t="s">
        <v>9</v>
      </c>
      <c r="C17" s="11">
        <f>IF('ЧислРаб (2)'!C17=0,,'ФондЗарПлаты (2)'!C17/'ЧислРаб (2)'!C17)/12*1000</f>
        <v>0</v>
      </c>
      <c r="D17" s="11">
        <f>IF('ЧислРаб (2)'!D17=0,,'ФондЗарПлаты (2)'!D17/'ЧислРаб (2)'!D17)/4*1000</f>
        <v>0</v>
      </c>
      <c r="E17" s="11">
        <f>IF('ЧислРаб (2)'!E17=0,,'ФондЗарПлаты (2)'!E17/'ЧислРаб (2)'!E17)/4*1000</f>
        <v>0</v>
      </c>
      <c r="F17" s="69">
        <f t="shared" si="0"/>
        <v>0</v>
      </c>
      <c r="G17" s="11">
        <f>IF('ЧислРаб (2)'!G17=0,,'ФондЗарПлаты (2)'!G17/'ЧислРаб (2)'!G17)/12*1000</f>
        <v>0</v>
      </c>
      <c r="H17" s="69">
        <f t="shared" si="1"/>
        <v>0</v>
      </c>
      <c r="I17" s="80">
        <f>IF('ЧислРаб (2)'!I17=0,,'ФондЗарПлаты (2)'!I17/'ЧислРаб (2)'!I17)/12*1000</f>
        <v>0</v>
      </c>
      <c r="J17" s="69">
        <f t="shared" si="2"/>
        <v>0</v>
      </c>
      <c r="K17" s="80">
        <f>IF('ЧислРаб (2)'!K17=0,,'ФондЗарПлаты (2)'!K17/'ЧислРаб (2)'!K17)/12*1000</f>
        <v>0</v>
      </c>
      <c r="L17" s="69">
        <f t="shared" si="3"/>
        <v>0</v>
      </c>
      <c r="M17" s="80">
        <f>IF('ЧислРаб (2)'!M17=0,,'ФондЗарПлаты (2)'!M17/'ЧислРаб (2)'!M17)/12*1000</f>
        <v>0</v>
      </c>
      <c r="N17" s="69">
        <f t="shared" si="4"/>
        <v>0</v>
      </c>
      <c r="O17" s="80">
        <f>IF('ЧислРаб (2)'!O17=0,,'ФондЗарПлаты (2)'!O17/'ЧислРаб (2)'!O17)/12*1000</f>
        <v>0</v>
      </c>
      <c r="P17" s="17">
        <f t="shared" si="5"/>
        <v>0</v>
      </c>
    </row>
    <row r="18" spans="1:16">
      <c r="A18" s="44">
        <v>6</v>
      </c>
      <c r="B18" s="32" t="s">
        <v>29</v>
      </c>
      <c r="C18" s="11">
        <f>IF('ЧислРаб (2)'!C18=0,,'ФондЗарПлаты (2)'!C18/'ЧислРаб (2)'!C18)/12*1000</f>
        <v>4208.333333333333</v>
      </c>
      <c r="D18" s="11">
        <f>IF('ЧислРаб (2)'!D18=0,,'ФондЗарПлаты (2)'!D18/'ЧислРаб (2)'!D18)/4*1000</f>
        <v>4750</v>
      </c>
      <c r="E18" s="11">
        <f>IF('ЧислРаб (2)'!E18=0,,'ФондЗарПлаты (2)'!E18/'ЧислРаб (2)'!E18)/4*1000</f>
        <v>0</v>
      </c>
      <c r="F18" s="69">
        <f t="shared" si="0"/>
        <v>0</v>
      </c>
      <c r="G18" s="11">
        <f>IF('ЧислРаб (2)'!G18=0,,'ФондЗарПлаты (2)'!G18/'ЧислРаб (2)'!G18)/12*1000</f>
        <v>0</v>
      </c>
      <c r="H18" s="69">
        <f t="shared" si="1"/>
        <v>0</v>
      </c>
      <c r="I18" s="80">
        <f>IF('ЧислРаб (2)'!I18=0,,'ФондЗарПлаты (2)'!I18/'ЧислРаб (2)'!I18)/12*1000</f>
        <v>0</v>
      </c>
      <c r="J18" s="69">
        <f t="shared" si="2"/>
        <v>0</v>
      </c>
      <c r="K18" s="80">
        <f>IF('ЧислРаб (2)'!K18=0,,'ФондЗарПлаты (2)'!K18/'ЧислРаб (2)'!K18)/12*1000</f>
        <v>0</v>
      </c>
      <c r="L18" s="69">
        <f t="shared" si="3"/>
        <v>0</v>
      </c>
      <c r="M18" s="80">
        <f>IF('ЧислРаб (2)'!M18=0,,'ФондЗарПлаты (2)'!M18/'ЧислРаб (2)'!M18)/12*1000</f>
        <v>0</v>
      </c>
      <c r="N18" s="69">
        <f t="shared" si="4"/>
        <v>0</v>
      </c>
      <c r="O18" s="80">
        <f>IF('ЧислРаб (2)'!O18=0,,'ФондЗарПлаты (2)'!O18/'ЧислРаб (2)'!O18)/12*1000</f>
        <v>0</v>
      </c>
      <c r="P18" s="17">
        <f t="shared" si="5"/>
        <v>0</v>
      </c>
    </row>
    <row r="19" spans="1:16">
      <c r="A19" s="44">
        <v>7</v>
      </c>
      <c r="B19" s="32" t="s">
        <v>30</v>
      </c>
      <c r="C19" s="11">
        <f>IF('ЧислРаб (2)'!C19=0,,'ФондЗарПлаты (2)'!C19/'ЧислРаб (2)'!C19)/12*1000</f>
        <v>0</v>
      </c>
      <c r="D19" s="11">
        <f>IF('ЧислРаб (2)'!D19=0,,'ФондЗарПлаты (2)'!D19/'ЧислРаб (2)'!D19)/4*1000</f>
        <v>0</v>
      </c>
      <c r="E19" s="11">
        <f>IF('ЧислРаб (2)'!E19=0,,'ФондЗарПлаты (2)'!E19/'ЧислРаб (2)'!E19)/4*1000</f>
        <v>0</v>
      </c>
      <c r="F19" s="69">
        <f t="shared" si="0"/>
        <v>0</v>
      </c>
      <c r="G19" s="11">
        <f>IF('ЧислРаб (2)'!G19=0,,'ФондЗарПлаты (2)'!G19/'ЧислРаб (2)'!G19)/12*1000</f>
        <v>0</v>
      </c>
      <c r="H19" s="69">
        <f t="shared" si="1"/>
        <v>0</v>
      </c>
      <c r="I19" s="80">
        <f>IF('ЧислРаб (2)'!I19=0,,'ФондЗарПлаты (2)'!I19/'ЧислРаб (2)'!I19)/12*1000</f>
        <v>0</v>
      </c>
      <c r="J19" s="69">
        <f t="shared" si="2"/>
        <v>0</v>
      </c>
      <c r="K19" s="80">
        <f>IF('ЧислРаб (2)'!K19=0,,'ФондЗарПлаты (2)'!K19/'ЧислРаб (2)'!K19)/12*1000</f>
        <v>0</v>
      </c>
      <c r="L19" s="69">
        <f t="shared" si="3"/>
        <v>0</v>
      </c>
      <c r="M19" s="80">
        <f>IF('ЧислРаб (2)'!M19=0,,'ФондЗарПлаты (2)'!M19/'ЧислРаб (2)'!M19)/12*1000</f>
        <v>0</v>
      </c>
      <c r="N19" s="69">
        <f t="shared" si="4"/>
        <v>0</v>
      </c>
      <c r="O19" s="80">
        <f>IF('ЧислРаб (2)'!O19=0,,'ФондЗарПлаты (2)'!O19/'ЧислРаб (2)'!O19)/12*1000</f>
        <v>0</v>
      </c>
      <c r="P19" s="17">
        <f t="shared" si="5"/>
        <v>0</v>
      </c>
    </row>
    <row r="20" spans="1:16" ht="36">
      <c r="A20" s="44">
        <v>8</v>
      </c>
      <c r="B20" s="32" t="s">
        <v>31</v>
      </c>
      <c r="C20" s="11">
        <f>IF('ЧислРаб (2)'!C20=0,,'ФондЗарПлаты (2)'!C20/'ЧислРаб (2)'!C20)/12*1000</f>
        <v>0</v>
      </c>
      <c r="D20" s="11">
        <f>IF('ЧислРаб (2)'!D20=0,,'ФондЗарПлаты (2)'!D20/'ЧислРаб (2)'!D20)/4*1000</f>
        <v>0</v>
      </c>
      <c r="E20" s="11">
        <f>IF('ЧислРаб (2)'!E20=0,,'ФондЗарПлаты (2)'!E20/'ЧислРаб (2)'!E20)/4*1000</f>
        <v>0</v>
      </c>
      <c r="F20" s="69">
        <f t="shared" si="0"/>
        <v>0</v>
      </c>
      <c r="G20" s="11">
        <f>IF('ЧислРаб (2)'!G20=0,,'ФондЗарПлаты (2)'!G20/'ЧислРаб (2)'!G20)/12*1000</f>
        <v>0</v>
      </c>
      <c r="H20" s="69">
        <f t="shared" si="1"/>
        <v>0</v>
      </c>
      <c r="I20" s="80">
        <f>IF('ЧислРаб (2)'!I20=0,,'ФондЗарПлаты (2)'!I20/'ЧислРаб (2)'!I20)/12*1000</f>
        <v>0</v>
      </c>
      <c r="J20" s="69">
        <f t="shared" si="2"/>
        <v>0</v>
      </c>
      <c r="K20" s="80">
        <f>IF('ЧислРаб (2)'!K20=0,,'ФондЗарПлаты (2)'!K20/'ЧислРаб (2)'!K20)/12*1000</f>
        <v>0</v>
      </c>
      <c r="L20" s="69">
        <f t="shared" si="3"/>
        <v>0</v>
      </c>
      <c r="M20" s="80">
        <f>IF('ЧислРаб (2)'!M20=0,,'ФондЗарПлаты (2)'!M20/'ЧислРаб (2)'!M20)/12*1000</f>
        <v>0</v>
      </c>
      <c r="N20" s="69">
        <f t="shared" si="4"/>
        <v>0</v>
      </c>
      <c r="O20" s="80">
        <f>IF('ЧислРаб (2)'!O20=0,,'ФондЗарПлаты (2)'!O20/'ЧислРаб (2)'!O20)/12*1000</f>
        <v>0</v>
      </c>
      <c r="P20" s="17">
        <f t="shared" si="5"/>
        <v>0</v>
      </c>
    </row>
    <row r="21" spans="1:16">
      <c r="A21" s="44">
        <v>9</v>
      </c>
      <c r="B21" s="32" t="s">
        <v>32</v>
      </c>
      <c r="C21" s="11">
        <f>IF('ЧислРаб (2)'!C21=0,,'ФондЗарПлаты (2)'!C21/'ЧислРаб (2)'!C21)/12*1000</f>
        <v>0</v>
      </c>
      <c r="D21" s="11">
        <f>IF('ЧислРаб (2)'!D21=0,,'ФондЗарПлаты (2)'!D21/'ЧислРаб (2)'!D21)/4*1000</f>
        <v>0</v>
      </c>
      <c r="E21" s="11">
        <f>IF('ЧислРаб (2)'!E21=0,,'ФондЗарПлаты (2)'!E21/'ЧислРаб (2)'!E21)/4*1000</f>
        <v>0</v>
      </c>
      <c r="F21" s="69">
        <f t="shared" si="0"/>
        <v>0</v>
      </c>
      <c r="G21" s="11">
        <f>IF('ЧислРаб (2)'!G21=0,,'ФондЗарПлаты (2)'!G21/'ЧислРаб (2)'!G21)/12*1000</f>
        <v>0</v>
      </c>
      <c r="H21" s="69">
        <f t="shared" si="1"/>
        <v>0</v>
      </c>
      <c r="I21" s="80">
        <f>IF('ЧислРаб (2)'!I21=0,,'ФондЗарПлаты (2)'!I21/'ЧислРаб (2)'!I21)/12*1000</f>
        <v>0</v>
      </c>
      <c r="J21" s="69">
        <f t="shared" si="2"/>
        <v>0</v>
      </c>
      <c r="K21" s="80">
        <f>IF('ЧислРаб (2)'!K21=0,,'ФондЗарПлаты (2)'!K21/'ЧислРаб (2)'!K21)/12*1000</f>
        <v>0</v>
      </c>
      <c r="L21" s="69">
        <f t="shared" si="3"/>
        <v>0</v>
      </c>
      <c r="M21" s="80">
        <f>IF('ЧислРаб (2)'!M21=0,,'ФондЗарПлаты (2)'!M21/'ЧислРаб (2)'!M21)/12*1000</f>
        <v>0</v>
      </c>
      <c r="N21" s="69">
        <f t="shared" si="4"/>
        <v>0</v>
      </c>
      <c r="O21" s="80">
        <f>IF('ЧислРаб (2)'!O21=0,,'ФондЗарПлаты (2)'!O21/'ЧислРаб (2)'!O21)/12*1000</f>
        <v>0</v>
      </c>
      <c r="P21" s="17">
        <f t="shared" si="5"/>
        <v>0</v>
      </c>
    </row>
    <row r="22" spans="1:16">
      <c r="A22" s="44">
        <v>10</v>
      </c>
      <c r="B22" s="35" t="s">
        <v>21</v>
      </c>
      <c r="C22" s="11">
        <f>IF('ЧислРаб (2)'!C22=0,,'ФондЗарПлаты (2)'!C22/'ЧислРаб (2)'!C22)/12*1000</f>
        <v>9833.3333333333339</v>
      </c>
      <c r="D22" s="11">
        <f>IF('ЧислРаб (2)'!D22=0,,'ФондЗарПлаты (2)'!D22/'ЧислРаб (2)'!D22)/4*1000</f>
        <v>24350</v>
      </c>
      <c r="E22" s="11">
        <f>IF('ЧислРаб (2)'!E22=0,,'ФондЗарПлаты (2)'!E22/'ЧислРаб (2)'!E22)/4*1000</f>
        <v>28562.5</v>
      </c>
      <c r="F22" s="69">
        <f t="shared" si="0"/>
        <v>117.29979466119096</v>
      </c>
      <c r="G22" s="11">
        <f>IF('ЧислРаб (2)'!G22=0,,'ФондЗарПлаты (2)'!G22/'ЧислРаб (2)'!G22)/12*1000</f>
        <v>18083.333333333332</v>
      </c>
      <c r="H22" s="69">
        <f t="shared" si="1"/>
        <v>183.89830508474574</v>
      </c>
      <c r="I22" s="80">
        <f>IF('ЧислРаб (2)'!I22=0,,'ФондЗарПлаты (2)'!I22/'ЧислРаб (2)'!I22)/12*1000</f>
        <v>18083.333333333332</v>
      </c>
      <c r="J22" s="69">
        <f t="shared" si="2"/>
        <v>100</v>
      </c>
      <c r="K22" s="80">
        <f>IF('ЧислРаб (2)'!K22=0,,'ФондЗарПлаты (2)'!K22/'ЧислРаб (2)'!K22)/12*1000</f>
        <v>18083.333333333332</v>
      </c>
      <c r="L22" s="69">
        <f t="shared" si="3"/>
        <v>100</v>
      </c>
      <c r="M22" s="80">
        <f>IF('ЧислРаб (2)'!M22=0,,'ФондЗарПлаты (2)'!M22/'ЧислРаб (2)'!M22)/12*1000</f>
        <v>18083.333333333332</v>
      </c>
      <c r="N22" s="69">
        <f t="shared" si="4"/>
        <v>100</v>
      </c>
      <c r="O22" s="80">
        <f>IF('ЧислРаб (2)'!O22=0,,'ФондЗарПлаты (2)'!O22/'ЧислРаб (2)'!O22)/12*1000</f>
        <v>18083.333333333332</v>
      </c>
      <c r="P22" s="17">
        <f t="shared" si="5"/>
        <v>100</v>
      </c>
    </row>
    <row r="23" spans="1:16">
      <c r="A23" s="44"/>
      <c r="B23" s="36" t="s">
        <v>4</v>
      </c>
      <c r="C23" s="30" t="s">
        <v>22</v>
      </c>
      <c r="D23" s="10" t="s">
        <v>22</v>
      </c>
      <c r="E23" s="10" t="s">
        <v>22</v>
      </c>
      <c r="F23" s="70" t="s">
        <v>22</v>
      </c>
      <c r="G23" s="10" t="s">
        <v>22</v>
      </c>
      <c r="H23" s="70" t="s">
        <v>22</v>
      </c>
      <c r="I23" s="81" t="s">
        <v>22</v>
      </c>
      <c r="J23" s="70" t="s">
        <v>22</v>
      </c>
      <c r="K23" s="81" t="s">
        <v>22</v>
      </c>
      <c r="L23" s="70" t="s">
        <v>22</v>
      </c>
      <c r="M23" s="81" t="s">
        <v>22</v>
      </c>
      <c r="N23" s="70" t="s">
        <v>22</v>
      </c>
      <c r="O23" s="81" t="s">
        <v>22</v>
      </c>
      <c r="P23" s="73" t="s">
        <v>22</v>
      </c>
    </row>
    <row r="24" spans="1:16">
      <c r="A24" s="44"/>
      <c r="B24" s="36" t="s">
        <v>23</v>
      </c>
      <c r="C24" s="11">
        <f>IF('ЧислРаб (2)'!C24=0,,'ФондЗарПлаты (2)'!C24/'ЧислРаб (2)'!C24)/12*1000</f>
        <v>9833.3333333333339</v>
      </c>
      <c r="D24" s="11">
        <f>IF('ЧислРаб (2)'!D24=0,,'ФондЗарПлаты (2)'!D24/'ЧислРаб (2)'!D24)/4*1000</f>
        <v>24350</v>
      </c>
      <c r="E24" s="11">
        <f>IF('ЧислРаб (2)'!E24=0,,'ФондЗарПлаты (2)'!E24/'ЧислРаб (2)'!E24)/4*1000</f>
        <v>28543.75</v>
      </c>
      <c r="F24" s="69">
        <f>IF(D24=0,,E24/D24*100)</f>
        <v>117.22279260780289</v>
      </c>
      <c r="G24" s="11">
        <f>IF('ЧислРаб (2)'!G24=0,,'ФондЗарПлаты (2)'!G24/'ЧислРаб (2)'!G24)/12*1000</f>
        <v>18083.333333333332</v>
      </c>
      <c r="H24" s="69">
        <f>IF(C24=0,,G24/C24*100)</f>
        <v>183.89830508474574</v>
      </c>
      <c r="I24" s="80">
        <f>IF('ЧислРаб (2)'!I24=0,,'ФондЗарПлаты (2)'!I24/'ЧислРаб (2)'!I24)/12*1000</f>
        <v>18083.333333333332</v>
      </c>
      <c r="J24" s="69">
        <f>IF(G24=0,,I24/G24*100)</f>
        <v>100</v>
      </c>
      <c r="K24" s="80">
        <f>IF('ЧислРаб (2)'!K24=0,,'ФондЗарПлаты (2)'!K24/'ЧислРаб (2)'!K24)/12*1000</f>
        <v>18083.333333333332</v>
      </c>
      <c r="L24" s="69">
        <f>IF(I24=0,,K24/I24*100)</f>
        <v>100</v>
      </c>
      <c r="M24" s="80">
        <f>IF('ЧислРаб (2)'!M24=0,,'ФондЗарПлаты (2)'!M24/'ЧислРаб (2)'!M24)/12*1000</f>
        <v>18083.333333333332</v>
      </c>
      <c r="N24" s="69">
        <f>IF(K24=0,,M24/K24*100)</f>
        <v>100</v>
      </c>
      <c r="O24" s="80">
        <f>IF('ЧислРаб (2)'!O24=0,,'ФондЗарПлаты (2)'!O24/'ЧислРаб (2)'!O24)/12*1000</f>
        <v>18083.333333333332</v>
      </c>
      <c r="P24" s="17">
        <f>IF(M24=0,,O24/M24*100)</f>
        <v>100</v>
      </c>
    </row>
    <row r="25" spans="1:16">
      <c r="A25" s="44">
        <v>11</v>
      </c>
      <c r="B25" s="32" t="s">
        <v>24</v>
      </c>
      <c r="C25" s="11">
        <f>IF('ЧислРаб (2)'!C25=0,,'ФондЗарПлаты (2)'!C25/'ЧислРаб (2)'!C25)/12*1000</f>
        <v>10236.842105263158</v>
      </c>
      <c r="D25" s="11">
        <f>IF('ЧислРаб (2)'!D25=0,,'ФондЗарПлаты (2)'!D25/'ЧислРаб (2)'!D25)/4*1000</f>
        <v>10047.297297297297</v>
      </c>
      <c r="E25" s="11">
        <f>IF('ЧислРаб (2)'!E25=0,,'ФондЗарПлаты (2)'!E25/'ЧислРаб (2)'!E25)/4*1000</f>
        <v>11695.945945945945</v>
      </c>
      <c r="F25" s="69">
        <f>IF(D25=0,,E25/D25*100)</f>
        <v>116.40887693342299</v>
      </c>
      <c r="G25" s="11">
        <f>IF('ЧислРаб (2)'!G25=0,,'ФондЗарПлаты (2)'!G25/'ЧислРаб (2)'!G25)/12*1000</f>
        <v>12345.17543859649</v>
      </c>
      <c r="H25" s="69">
        <f>IF(C25=0,,G25/C25*100)</f>
        <v>120.59554413024848</v>
      </c>
      <c r="I25" s="80">
        <f>IF('ЧислРаб (2)'!I25=0,,'ФондЗарПлаты (2)'!I25/'ЧислРаб (2)'!I25)/12*1000</f>
        <v>14393.01801801802</v>
      </c>
      <c r="J25" s="69">
        <f>IF(G25=0,,I25/G25*100)</f>
        <v>116.58820151732365</v>
      </c>
      <c r="K25" s="80">
        <f>IF('ЧислРаб (2)'!K25=0,,'ФондЗарПлаты (2)'!K25/'ЧислРаб (2)'!K25)/12*1000</f>
        <v>16081.780180180178</v>
      </c>
      <c r="L25" s="69">
        <f>IF(I25=0,,K25/I25*100)</f>
        <v>111.73320397464985</v>
      </c>
      <c r="M25" s="80">
        <f>IF('ЧислРаб (2)'!M25=0,,'ФондЗарПлаты (2)'!M25/'ЧислРаб (2)'!M25)/12*1000</f>
        <v>17891.311459459463</v>
      </c>
      <c r="N25" s="69">
        <f>IF(K25=0,,M25/K25*100)</f>
        <v>111.25205828586951</v>
      </c>
      <c r="O25" s="80">
        <f>IF('ЧислРаб (2)'!O25=0,,'ФондЗарПлаты (2)'!O25/'ЧислРаб (2)'!O25)/12*1000</f>
        <v>19874.677654378378</v>
      </c>
      <c r="P25" s="17">
        <f>IF(M25=0,,O25/M25*100)</f>
        <v>111.08563896734509</v>
      </c>
    </row>
    <row r="26" spans="1:16">
      <c r="A26" s="44"/>
      <c r="B26" s="33" t="s">
        <v>10</v>
      </c>
      <c r="C26" s="30" t="s">
        <v>22</v>
      </c>
      <c r="D26" s="10" t="s">
        <v>22</v>
      </c>
      <c r="E26" s="10" t="s">
        <v>22</v>
      </c>
      <c r="F26" s="70" t="s">
        <v>22</v>
      </c>
      <c r="G26" s="10" t="s">
        <v>22</v>
      </c>
      <c r="H26" s="70" t="s">
        <v>22</v>
      </c>
      <c r="I26" s="81" t="s">
        <v>22</v>
      </c>
      <c r="J26" s="70" t="s">
        <v>22</v>
      </c>
      <c r="K26" s="81" t="s">
        <v>22</v>
      </c>
      <c r="L26" s="70" t="s">
        <v>22</v>
      </c>
      <c r="M26" s="81" t="s">
        <v>22</v>
      </c>
      <c r="N26" s="70" t="s">
        <v>22</v>
      </c>
      <c r="O26" s="81" t="s">
        <v>22</v>
      </c>
      <c r="P26" s="73" t="s">
        <v>22</v>
      </c>
    </row>
    <row r="27" spans="1:16">
      <c r="A27" s="44"/>
      <c r="B27" s="33" t="s">
        <v>1</v>
      </c>
      <c r="C27" s="11">
        <f>IF('ЧислРаб (2)'!C27=0,,'ФондЗарПлаты (2)'!C27/'ЧислРаб (2)'!C27)/12*1000</f>
        <v>10309.523809523809</v>
      </c>
      <c r="D27" s="11">
        <f>IF('ЧислРаб (2)'!D27=0,,'ФондЗарПлаты (2)'!D27/'ЧислРаб (2)'!D27)/4*1000</f>
        <v>9080.8823529411766</v>
      </c>
      <c r="E27" s="11">
        <f>IF('ЧислРаб (2)'!E27=0,,'ФондЗарПлаты (2)'!E27/'ЧислРаб (2)'!E27)/4*1000</f>
        <v>11422.058823529411</v>
      </c>
      <c r="F27" s="69">
        <f>IF(D27=0,,E27/D27*100)</f>
        <v>125.78137651821861</v>
      </c>
      <c r="G27" s="11">
        <f>IF('ЧислРаб (2)'!G27=0,,'ФондЗарПлаты (2)'!G27/'ЧислРаб (2)'!G27)/12*1000</f>
        <v>12474.019607843138</v>
      </c>
      <c r="H27" s="69">
        <f>IF(C27=0,,G27/C27*100)</f>
        <v>120.9951093601413</v>
      </c>
      <c r="I27" s="80">
        <f>IF('ЧислРаб (2)'!I27=0,,'ФондЗарПлаты (2)'!I27/'ЧислРаб (2)'!I27)/12*1000</f>
        <v>14357.107843137255</v>
      </c>
      <c r="J27" s="69">
        <f>IF(G27=0,,I27/G27*100)</f>
        <v>115.09608205289426</v>
      </c>
      <c r="K27" s="80">
        <f>IF('ЧислРаб (2)'!K27=0,,'ФондЗарПлаты (2)'!K27/'ЧислРаб (2)'!K27)/12*1000</f>
        <v>16079.960784313724</v>
      </c>
      <c r="L27" s="69">
        <f>IF(I27=0,,K27/I27*100)</f>
        <v>111.99999999999999</v>
      </c>
      <c r="M27" s="80">
        <f>IF('ЧислРаб (2)'!M27=0,,'ФондЗарПлаты (2)'!M27/'ЧислРаб (2)'!M27)/12*1000</f>
        <v>17800.516588235292</v>
      </c>
      <c r="N27" s="69">
        <f>IF(K27=0,,M27/K27*100)</f>
        <v>110.7</v>
      </c>
      <c r="O27" s="80">
        <f>IF('ЧислРаб (2)'!O27=0,,'ФондЗарПлаты (2)'!O27/'ЧислРаб (2)'!O27)/12*1000</f>
        <v>19811.974962705885</v>
      </c>
      <c r="P27" s="17">
        <f>IF(M27=0,,O27/M27*100)</f>
        <v>111.30000000000003</v>
      </c>
    </row>
    <row r="28" spans="1:16">
      <c r="A28" s="44"/>
      <c r="B28" s="33" t="s">
        <v>11</v>
      </c>
      <c r="C28" s="11">
        <f>IF('ЧислРаб (2)'!C28=0,,'ФондЗарПлаты (2)'!C28/'ЧислРаб (2)'!C28)/12*1000</f>
        <v>0</v>
      </c>
      <c r="D28" s="11">
        <f>IF('ЧислРаб (2)'!D28=0,,'ФондЗарПлаты (2)'!D28/'ЧислРаб (2)'!D28)/4*1000</f>
        <v>0</v>
      </c>
      <c r="E28" s="11">
        <f>IF('ЧислРаб (2)'!E28=0,,'ФондЗарПлаты (2)'!E28/'ЧислРаб (2)'!E28)/4*1000</f>
        <v>0</v>
      </c>
      <c r="F28" s="69">
        <f>IF(D28=0,,E28/D28*100)</f>
        <v>0</v>
      </c>
      <c r="G28" s="11">
        <f>IF('ЧислРаб (2)'!G28=0,,'ФондЗарПлаты (2)'!G28/'ЧислРаб (2)'!G28)/12*1000</f>
        <v>0</v>
      </c>
      <c r="H28" s="69">
        <f>IF(C28=0,,G28/C28*100)</f>
        <v>0</v>
      </c>
      <c r="I28" s="80">
        <f>IF('ЧислРаб (2)'!I28=0,,'ФондЗарПлаты (2)'!I28/'ЧислРаб (2)'!I28)/12*1000</f>
        <v>0</v>
      </c>
      <c r="J28" s="69">
        <f>IF(G28=0,,I28/G28*100)</f>
        <v>0</v>
      </c>
      <c r="K28" s="80">
        <f>IF('ЧислРаб (2)'!K28=0,,'ФондЗарПлаты (2)'!K28/'ЧислРаб (2)'!K28)/12*1000</f>
        <v>0</v>
      </c>
      <c r="L28" s="69">
        <f>IF(I28=0,,K28/I28*100)</f>
        <v>0</v>
      </c>
      <c r="M28" s="80">
        <f>IF('ЧислРаб (2)'!M28=0,,'ФондЗарПлаты (2)'!M28/'ЧислРаб (2)'!M28)/12*1000</f>
        <v>0</v>
      </c>
      <c r="N28" s="69">
        <f>IF(K28=0,,M28/K28*100)</f>
        <v>0</v>
      </c>
      <c r="O28" s="80">
        <f>IF('ЧислРаб (2)'!O28=0,,'ФондЗарПлаты (2)'!O28/'ЧислРаб (2)'!O28)/12*1000</f>
        <v>0</v>
      </c>
      <c r="P28" s="17">
        <f>IF(M28=0,,O28/M28*100)</f>
        <v>0</v>
      </c>
    </row>
    <row r="29" spans="1:16">
      <c r="A29" s="44"/>
      <c r="B29" s="33" t="s">
        <v>12</v>
      </c>
      <c r="C29" s="11">
        <f>IF('ЧислРаб (2)'!C29=0,,'ФондЗарПлаты (2)'!C29/'ЧислРаб (2)'!C29)/12*1000</f>
        <v>9388.8888888888887</v>
      </c>
      <c r="D29" s="11">
        <f>IF('ЧислРаб (2)'!D29=0,,'ФондЗарПлаты (2)'!D29/'ЧислРаб (2)'!D29)/4*1000</f>
        <v>21000</v>
      </c>
      <c r="E29" s="11">
        <f>IF('ЧислРаб (2)'!E29=0,,'ФондЗарПлаты (2)'!E29/'ЧислРаб (2)'!E29)/4*1000</f>
        <v>14799.999999999998</v>
      </c>
      <c r="F29" s="69">
        <f>IF(D29=0,,E29/D29*100)</f>
        <v>70.476190476190467</v>
      </c>
      <c r="G29" s="11">
        <f>IF('ЧислРаб (2)'!G29=0,,'ФондЗарПлаты (2)'!G29/'ЧислРаб (2)'!G29)/12*1000</f>
        <v>11250</v>
      </c>
      <c r="H29" s="69">
        <f>IF(C29=0,,G29/C29*100)</f>
        <v>119.8224852071006</v>
      </c>
      <c r="I29" s="80">
        <f>IF('ЧислРаб (2)'!I29=0,,'ФондЗарПлаты (2)'!I29/'ЧислРаб (2)'!I29)/12*1000</f>
        <v>14799.999999999998</v>
      </c>
      <c r="J29" s="69">
        <f>IF(G29=0,,I29/G29*100)</f>
        <v>131.55555555555554</v>
      </c>
      <c r="K29" s="80">
        <f>IF('ЧислРаб (2)'!K29=0,,'ФондЗарПлаты (2)'!K29/'ЧислРаб (2)'!K29)/12*1000</f>
        <v>16102.4</v>
      </c>
      <c r="L29" s="69">
        <f>IF(I29=0,,K29/I29*100)</f>
        <v>108.80000000000001</v>
      </c>
      <c r="M29" s="80">
        <f>IF('ЧислРаб (2)'!M29=0,,'ФондЗарПлаты (2)'!M29/'ЧислРаб (2)'!M29)/12*1000</f>
        <v>18920.319999999996</v>
      </c>
      <c r="N29" s="69">
        <f>IF(K29=0,,M29/K29*100)</f>
        <v>117.49999999999999</v>
      </c>
      <c r="O29" s="80">
        <f>IF('ЧислРаб (2)'!O29=0,,'ФондЗарПлаты (2)'!O29/'ЧислРаб (2)'!O29)/12*1000</f>
        <v>20585.30816</v>
      </c>
      <c r="P29" s="17">
        <f>IF(M29=0,,O29/M29*100)</f>
        <v>108.80000000000003</v>
      </c>
    </row>
    <row r="30" spans="1:16" ht="13.5" thickBot="1">
      <c r="A30" s="50">
        <v>12</v>
      </c>
      <c r="B30" s="51" t="s">
        <v>25</v>
      </c>
      <c r="C30" s="11">
        <f>IF('ЧислРаб (2)'!C30=0,,'ФондЗарПлаты (2)'!C30/'ЧислРаб (2)'!C30)/12*1000</f>
        <v>11363.715277777779</v>
      </c>
      <c r="D30" s="11">
        <f>IF('ЧислРаб (2)'!D30=0,,'ФондЗарПлаты (2)'!D30/'ЧислРаб (2)'!D30)/4*1000</f>
        <v>10044.270833333334</v>
      </c>
      <c r="E30" s="11">
        <f>IF('ЧислРаб (2)'!E30=0,,'ФондЗарПлаты (2)'!E30/'ЧислРаб (2)'!E30)/4*1000</f>
        <v>12153.723404255321</v>
      </c>
      <c r="F30" s="69">
        <f>IF(D30=0,,E30/D30*100)</f>
        <v>121.00155009681211</v>
      </c>
      <c r="G30" s="11">
        <f>IF('ЧислРаб (2)'!G30=0,,'ФондЗарПлаты (2)'!G30/'ЧислРаб (2)'!G30)/12*1000</f>
        <v>12187.32269503546</v>
      </c>
      <c r="H30" s="69">
        <f>IF(C30=0,,G30/C30*100)</f>
        <v>107.24769494065272</v>
      </c>
      <c r="I30" s="80">
        <f>IF('ЧислРаб (2)'!I30=0,,'ФондЗарПлаты (2)'!I30/'ЧислРаб (2)'!I30)/12*1000</f>
        <v>13137.411347517733</v>
      </c>
      <c r="J30" s="69">
        <f>IF(G30=0,,I30/G30*100)</f>
        <v>107.79571261265852</v>
      </c>
      <c r="K30" s="80">
        <f>IF('ЧислРаб (2)'!K30=0,,'ФондЗарПлаты (2)'!K30/'ЧислРаб (2)'!K30)/12*1000</f>
        <v>14183.351063829788</v>
      </c>
      <c r="L30" s="69">
        <f>IF(I30=0,,K30/I30*100)</f>
        <v>107.96153586611781</v>
      </c>
      <c r="M30" s="80">
        <f>IF('ЧислРаб (2)'!M30=0,,'ФондЗарПлаты (2)'!M30/'ЧислРаб (2)'!M30)/12*1000</f>
        <v>15242.418085106381</v>
      </c>
      <c r="N30" s="69">
        <f>IF(K30=0,,M30/K30*100)</f>
        <v>107.46697318927269</v>
      </c>
      <c r="O30" s="80">
        <f>IF('ЧислРаб (2)'!O30=0,,'ФондЗарПлаты (2)'!O30/'ЧислРаб (2)'!O30)/12*1000</f>
        <v>16458.594973404255</v>
      </c>
      <c r="P30" s="17">
        <f>IF(M30=0,,O30/M30*100)</f>
        <v>107.97889732132609</v>
      </c>
    </row>
    <row r="31" spans="1:16" ht="13.5" thickTop="1"/>
  </sheetData>
  <mergeCells count="2">
    <mergeCell ref="B2:O2"/>
    <mergeCell ref="L1:P1"/>
  </mergeCells>
  <phoneticPr fontId="0" type="noConversion"/>
  <printOptions horizontalCentered="1" verticalCentered="1"/>
  <pageMargins left="0.67" right="0.23622047244094491" top="0.19685039370078741" bottom="0.2" header="0.19685039370078741" footer="0.27"/>
  <pageSetup paperSize="9" scale="73" fitToHeight="3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P31"/>
  <sheetViews>
    <sheetView showZeros="0" tabSelected="1" view="pageBreakPreview" zoomScaleNormal="100" zoomScaleSheetLayoutView="100" workbookViewId="0">
      <pane xSplit="2" ySplit="5" topLeftCell="C6" activePane="bottomRight" state="frozen"/>
      <selection pane="topRight" activeCell="B1" sqref="B1"/>
      <selection pane="bottomLeft" activeCell="A11" sqref="A11"/>
      <selection pane="bottomRight" activeCell="A441" sqref="A6:IV441"/>
    </sheetView>
  </sheetViews>
  <sheetFormatPr defaultRowHeight="12.75"/>
  <cols>
    <col min="1" max="1" width="9.140625" style="57" customWidth="1"/>
    <col min="2" max="2" width="59.85546875" style="3" customWidth="1"/>
    <col min="3" max="5" width="9.7109375" style="83" customWidth="1"/>
    <col min="6" max="6" width="8.5703125" style="62" customWidth="1"/>
    <col min="7" max="7" width="9.7109375" style="83" customWidth="1"/>
    <col min="8" max="8" width="8.7109375" style="62" customWidth="1"/>
    <col min="9" max="9" width="9.7109375" style="83" customWidth="1"/>
    <col min="10" max="10" width="8.7109375" style="62" customWidth="1"/>
    <col min="11" max="11" width="9.7109375" style="83" customWidth="1"/>
    <col min="12" max="12" width="8.85546875" style="62" customWidth="1"/>
    <col min="13" max="13" width="9.7109375" style="83" customWidth="1"/>
    <col min="14" max="14" width="8.7109375" style="62" customWidth="1"/>
    <col min="15" max="15" width="9.7109375" style="83" customWidth="1"/>
    <col min="16" max="16" width="9.28515625" style="62" bestFit="1" customWidth="1"/>
    <col min="17" max="16384" width="9.140625" style="57"/>
  </cols>
  <sheetData>
    <row r="1" spans="1:16">
      <c r="B1" s="57"/>
    </row>
    <row r="2" spans="1:16" s="1" customFormat="1" ht="18.75">
      <c r="A2" s="22" t="s">
        <v>19</v>
      </c>
      <c r="B2" s="99" t="s">
        <v>20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15"/>
    </row>
    <row r="3" spans="1:16" s="1" customFormat="1" ht="19.5" thickBot="1">
      <c r="B3" s="3"/>
      <c r="C3" s="84"/>
      <c r="D3" s="84"/>
      <c r="E3" s="84"/>
      <c r="F3" s="14"/>
      <c r="G3" s="84"/>
      <c r="H3" s="14"/>
      <c r="I3" s="84"/>
      <c r="J3" s="14"/>
      <c r="K3" s="84"/>
      <c r="L3" s="14"/>
      <c r="M3" s="84"/>
      <c r="N3" s="14"/>
      <c r="O3" s="93"/>
      <c r="P3" s="37"/>
    </row>
    <row r="4" spans="1:16" s="2" customFormat="1" ht="57.75" thickTop="1" thickBot="1">
      <c r="A4" s="38" t="s">
        <v>15</v>
      </c>
      <c r="B4" s="39" t="s">
        <v>16</v>
      </c>
      <c r="C4" s="76" t="s">
        <v>34</v>
      </c>
      <c r="D4" s="82" t="s">
        <v>37</v>
      </c>
      <c r="E4" s="76" t="s">
        <v>38</v>
      </c>
      <c r="F4" s="40" t="s">
        <v>39</v>
      </c>
      <c r="G4" s="76" t="s">
        <v>40</v>
      </c>
      <c r="H4" s="41" t="s">
        <v>42</v>
      </c>
      <c r="I4" s="76" t="s">
        <v>41</v>
      </c>
      <c r="J4" s="40" t="s">
        <v>43</v>
      </c>
      <c r="K4" s="82" t="s">
        <v>17</v>
      </c>
      <c r="L4" s="40" t="s">
        <v>18</v>
      </c>
      <c r="M4" s="82" t="s">
        <v>35</v>
      </c>
      <c r="N4" s="40" t="s">
        <v>36</v>
      </c>
      <c r="O4" s="76" t="s">
        <v>44</v>
      </c>
      <c r="P4" s="42" t="s">
        <v>45</v>
      </c>
    </row>
    <row r="5" spans="1:16" s="6" customFormat="1" ht="13.5" thickBot="1">
      <c r="A5" s="52">
        <v>1</v>
      </c>
      <c r="B5" s="53">
        <v>2</v>
      </c>
      <c r="C5" s="77">
        <v>3</v>
      </c>
      <c r="D5" s="91">
        <v>4</v>
      </c>
      <c r="E5" s="77">
        <v>5</v>
      </c>
      <c r="F5" s="53">
        <v>6</v>
      </c>
      <c r="G5" s="77">
        <v>7</v>
      </c>
      <c r="H5" s="53">
        <v>8</v>
      </c>
      <c r="I5" s="77">
        <v>9</v>
      </c>
      <c r="J5" s="53">
        <v>10</v>
      </c>
      <c r="K5" s="77">
        <v>11</v>
      </c>
      <c r="L5" s="53">
        <v>12</v>
      </c>
      <c r="M5" s="77">
        <v>13</v>
      </c>
      <c r="N5" s="53">
        <v>14</v>
      </c>
      <c r="O5" s="77">
        <v>15</v>
      </c>
      <c r="P5" s="53">
        <v>16</v>
      </c>
    </row>
    <row r="6" spans="1:16" ht="13.5" thickBot="1">
      <c r="A6" s="46">
        <v>1</v>
      </c>
      <c r="B6" s="23" t="s">
        <v>13</v>
      </c>
      <c r="C6" s="87">
        <f>C8+C9+C10+C11+C18+C19+C20+C21+C22+C25</f>
        <v>18349</v>
      </c>
      <c r="D6" s="87">
        <f>D8+D9+D10+D11+D18+D19+D20+D21+D22+D25</f>
        <v>5831</v>
      </c>
      <c r="E6" s="87">
        <f>E8+E9+E10+E11+E18+E19+E20+E21+E22+E25</f>
        <v>6757.5</v>
      </c>
      <c r="F6" s="27">
        <f>E6/D6*100</f>
        <v>115.88921282798835</v>
      </c>
      <c r="G6" s="87">
        <f>G8+G9+G10+G11+G18+G19+G20+G21+G22+G25</f>
        <v>20244.699999999997</v>
      </c>
      <c r="H6" s="27">
        <f>G6/C6*100</f>
        <v>110.33135320725924</v>
      </c>
      <c r="I6" s="87">
        <f>I8+I9+I10+I11+I18+I19+I20+I21+I22+I25</f>
        <v>22077.5</v>
      </c>
      <c r="J6" s="27">
        <f>I6/G6*100</f>
        <v>109.0532336858536</v>
      </c>
      <c r="K6" s="87">
        <f>K8+K9+K10+K11+K18+K19+K20+K21+K22+K25</f>
        <v>24007.130399999998</v>
      </c>
      <c r="L6" s="27">
        <f>IF(I6=0,,K6/I6*100)</f>
        <v>108.74025772845657</v>
      </c>
      <c r="M6" s="87">
        <f>M8+M9+M10+M11+M18+M19+M20+M21+M22+M25</f>
        <v>26005.189888000001</v>
      </c>
      <c r="N6" s="27">
        <f>IF(K6=0,,M6/K6*100)</f>
        <v>108.32277517016362</v>
      </c>
      <c r="O6" s="87">
        <f>O8+O9+O10+O11+O18+O19+O20+O21+O22+O25</f>
        <v>28257.652008544002</v>
      </c>
      <c r="P6" s="47">
        <f>IF(M6=0,,O6/M6*100)</f>
        <v>108.66158689955728</v>
      </c>
    </row>
    <row r="7" spans="1:16">
      <c r="A7" s="48"/>
      <c r="B7" s="31" t="s">
        <v>3</v>
      </c>
      <c r="C7" s="79"/>
      <c r="D7" s="79"/>
      <c r="E7" s="79"/>
      <c r="F7" s="28"/>
      <c r="G7" s="79"/>
      <c r="H7" s="28"/>
      <c r="I7" s="79"/>
      <c r="J7" s="28"/>
      <c r="K7" s="79"/>
      <c r="L7" s="28"/>
      <c r="M7" s="79"/>
      <c r="N7" s="28"/>
      <c r="O7" s="79"/>
      <c r="P7" s="49"/>
    </row>
    <row r="8" spans="1:16" ht="24">
      <c r="A8" s="44">
        <v>2</v>
      </c>
      <c r="B8" s="32" t="s">
        <v>33</v>
      </c>
      <c r="C8" s="80">
        <v>12990</v>
      </c>
      <c r="D8" s="80">
        <v>3819</v>
      </c>
      <c r="E8" s="80">
        <v>4517.1000000000004</v>
      </c>
      <c r="F8" s="18">
        <f>IF(D8=0,,E8/D8*100)</f>
        <v>118.27965435978005</v>
      </c>
      <c r="G8" s="80">
        <v>13635</v>
      </c>
      <c r="H8" s="18">
        <f>IF(C8=0,,G8/C8*100)</f>
        <v>104.96535796766744</v>
      </c>
      <c r="I8" s="80">
        <v>14705</v>
      </c>
      <c r="J8" s="18">
        <f>IF(G8=0,,I8/G8*100)</f>
        <v>107.84745141180785</v>
      </c>
      <c r="K8" s="85">
        <f>I8*L8/100</f>
        <v>15881.4</v>
      </c>
      <c r="L8" s="13">
        <v>108</v>
      </c>
      <c r="M8" s="85">
        <f>K8*N8/100</f>
        <v>17072.505000000001</v>
      </c>
      <c r="N8" s="13">
        <v>107.5</v>
      </c>
      <c r="O8" s="85">
        <f>M8*P8/100</f>
        <v>18438.305400000001</v>
      </c>
      <c r="P8" s="16">
        <v>108</v>
      </c>
    </row>
    <row r="9" spans="1:16">
      <c r="A9" s="44">
        <v>3</v>
      </c>
      <c r="B9" s="32" t="s">
        <v>26</v>
      </c>
      <c r="C9" s="80"/>
      <c r="D9" s="80"/>
      <c r="E9" s="80"/>
      <c r="F9" s="18">
        <f>IF(D9=0,,E9/D9*100)</f>
        <v>0</v>
      </c>
      <c r="G9" s="80"/>
      <c r="H9" s="18">
        <f>IF(C9=0,,G9/C9*100)</f>
        <v>0</v>
      </c>
      <c r="I9" s="80"/>
      <c r="J9" s="18">
        <f>IF(G9=0,,I9/G9*100)</f>
        <v>0</v>
      </c>
      <c r="K9" s="85">
        <f>I9*L9/100</f>
        <v>0</v>
      </c>
      <c r="L9" s="13"/>
      <c r="M9" s="85">
        <f>K9*N9/100</f>
        <v>0</v>
      </c>
      <c r="N9" s="13"/>
      <c r="O9" s="85">
        <f>M9*P9/100</f>
        <v>0</v>
      </c>
      <c r="P9" s="16"/>
    </row>
    <row r="10" spans="1:16">
      <c r="A10" s="44">
        <v>4</v>
      </c>
      <c r="B10" s="32" t="s">
        <v>27</v>
      </c>
      <c r="C10" s="80"/>
      <c r="D10" s="80"/>
      <c r="E10" s="80"/>
      <c r="F10" s="18">
        <f>IF(D10=0,,E10/D10*100)</f>
        <v>0</v>
      </c>
      <c r="G10" s="80"/>
      <c r="H10" s="18">
        <f>IF(C10=0,,G10/C10*100)</f>
        <v>0</v>
      </c>
      <c r="I10" s="80"/>
      <c r="J10" s="18">
        <f>IF(G10=0,,I10/G10*100)</f>
        <v>0</v>
      </c>
      <c r="K10" s="85">
        <f>I10*L10/100</f>
        <v>0</v>
      </c>
      <c r="L10" s="13"/>
      <c r="M10" s="85">
        <f>K10*N10/100</f>
        <v>0</v>
      </c>
      <c r="N10" s="13"/>
      <c r="O10" s="85">
        <f>M10*P10/100</f>
        <v>0</v>
      </c>
      <c r="P10" s="16"/>
    </row>
    <row r="11" spans="1:16">
      <c r="A11" s="44">
        <v>5</v>
      </c>
      <c r="B11" s="32" t="s">
        <v>28</v>
      </c>
      <c r="C11" s="85">
        <f>SUM(C13:C17)</f>
        <v>0</v>
      </c>
      <c r="D11" s="85">
        <f>SUM(D13:D17)</f>
        <v>0</v>
      </c>
      <c r="E11" s="85">
        <f>SUM(E13:E17)</f>
        <v>0</v>
      </c>
      <c r="F11" s="18">
        <f>IF(D11=0,,E11/D11*100)</f>
        <v>0</v>
      </c>
      <c r="G11" s="85">
        <f>SUM(G13:G17)</f>
        <v>0</v>
      </c>
      <c r="H11" s="18">
        <f>IF(C11=0,,G11/C11*100)</f>
        <v>0</v>
      </c>
      <c r="I11" s="85">
        <f>SUM(I13:I17)</f>
        <v>0</v>
      </c>
      <c r="J11" s="18">
        <f>IF(G11=0,,I11/G11*100)</f>
        <v>0</v>
      </c>
      <c r="K11" s="85">
        <f>SUM(K13:K17)</f>
        <v>0</v>
      </c>
      <c r="L11" s="18">
        <f>IF(I11=0,,K11/I11*100)</f>
        <v>0</v>
      </c>
      <c r="M11" s="85">
        <f>SUM(M13:M17)</f>
        <v>0</v>
      </c>
      <c r="N11" s="18">
        <f>IF(K11=0,,M11/K11*100)</f>
        <v>0</v>
      </c>
      <c r="O11" s="85">
        <f>SUM(O13:O17)</f>
        <v>0</v>
      </c>
      <c r="P11" s="45">
        <f>IF(M11=0,,O11/M11*100)</f>
        <v>0</v>
      </c>
    </row>
    <row r="12" spans="1:16">
      <c r="A12" s="44"/>
      <c r="B12" s="33" t="s">
        <v>4</v>
      </c>
      <c r="C12" s="81" t="s">
        <v>22</v>
      </c>
      <c r="D12" s="81" t="s">
        <v>22</v>
      </c>
      <c r="E12" s="81" t="s">
        <v>22</v>
      </c>
      <c r="F12" s="10" t="s">
        <v>22</v>
      </c>
      <c r="G12" s="81" t="s">
        <v>22</v>
      </c>
      <c r="H12" s="10" t="s">
        <v>22</v>
      </c>
      <c r="I12" s="81" t="s">
        <v>22</v>
      </c>
      <c r="J12" s="10" t="s">
        <v>22</v>
      </c>
      <c r="K12" s="81" t="s">
        <v>22</v>
      </c>
      <c r="L12" s="10" t="s">
        <v>22</v>
      </c>
      <c r="M12" s="81" t="s">
        <v>22</v>
      </c>
      <c r="N12" s="10" t="s">
        <v>22</v>
      </c>
      <c r="O12" s="81" t="s">
        <v>22</v>
      </c>
      <c r="P12" s="43" t="s">
        <v>22</v>
      </c>
    </row>
    <row r="13" spans="1:16">
      <c r="A13" s="44"/>
      <c r="B13" s="33" t="s">
        <v>5</v>
      </c>
      <c r="C13" s="88"/>
      <c r="D13" s="88"/>
      <c r="E13" s="88"/>
      <c r="F13" s="18">
        <f t="shared" ref="F13:F22" si="0">IF(D13=0,,E13/D13*100)</f>
        <v>0</v>
      </c>
      <c r="G13" s="88"/>
      <c r="H13" s="18">
        <f t="shared" ref="H13:H22" si="1">IF(C13=0,,G13/C13*100)</f>
        <v>0</v>
      </c>
      <c r="I13" s="88"/>
      <c r="J13" s="18">
        <f t="shared" ref="J13:J22" si="2">IF(G13=0,,I13/G13*100)</f>
        <v>0</v>
      </c>
      <c r="K13" s="86">
        <f t="shared" ref="K13:K21" si="3">I13*L13/100</f>
        <v>0</v>
      </c>
      <c r="L13" s="13"/>
      <c r="M13" s="86">
        <f t="shared" ref="M13:M22" si="4">K13*N13/100</f>
        <v>0</v>
      </c>
      <c r="N13" s="13"/>
      <c r="O13" s="86">
        <f t="shared" ref="O13:O22" si="5">M13*P13/100</f>
        <v>0</v>
      </c>
      <c r="P13" s="16"/>
    </row>
    <row r="14" spans="1:16">
      <c r="A14" s="44"/>
      <c r="B14" s="33" t="s">
        <v>6</v>
      </c>
      <c r="C14" s="88"/>
      <c r="D14" s="88"/>
      <c r="E14" s="88"/>
      <c r="F14" s="18">
        <f t="shared" si="0"/>
        <v>0</v>
      </c>
      <c r="G14" s="88"/>
      <c r="H14" s="18">
        <f t="shared" si="1"/>
        <v>0</v>
      </c>
      <c r="I14" s="88"/>
      <c r="J14" s="18">
        <f t="shared" si="2"/>
        <v>0</v>
      </c>
      <c r="K14" s="86">
        <f t="shared" si="3"/>
        <v>0</v>
      </c>
      <c r="L14" s="13"/>
      <c r="M14" s="86">
        <f t="shared" si="4"/>
        <v>0</v>
      </c>
      <c r="N14" s="13"/>
      <c r="O14" s="86">
        <f t="shared" si="5"/>
        <v>0</v>
      </c>
      <c r="P14" s="16"/>
    </row>
    <row r="15" spans="1:16">
      <c r="A15" s="44"/>
      <c r="B15" s="33" t="s">
        <v>7</v>
      </c>
      <c r="C15" s="88"/>
      <c r="D15" s="88"/>
      <c r="E15" s="88"/>
      <c r="F15" s="18">
        <f t="shared" si="0"/>
        <v>0</v>
      </c>
      <c r="G15" s="88"/>
      <c r="H15" s="18">
        <f t="shared" si="1"/>
        <v>0</v>
      </c>
      <c r="I15" s="88"/>
      <c r="J15" s="18">
        <f t="shared" si="2"/>
        <v>0</v>
      </c>
      <c r="K15" s="86">
        <f t="shared" si="3"/>
        <v>0</v>
      </c>
      <c r="L15" s="13"/>
      <c r="M15" s="86">
        <f t="shared" si="4"/>
        <v>0</v>
      </c>
      <c r="N15" s="13"/>
      <c r="O15" s="86">
        <f t="shared" si="5"/>
        <v>0</v>
      </c>
      <c r="P15" s="16"/>
    </row>
    <row r="16" spans="1:16">
      <c r="A16" s="44"/>
      <c r="B16" s="33" t="s">
        <v>8</v>
      </c>
      <c r="C16" s="88"/>
      <c r="D16" s="88"/>
      <c r="E16" s="88"/>
      <c r="F16" s="18">
        <f t="shared" si="0"/>
        <v>0</v>
      </c>
      <c r="G16" s="88"/>
      <c r="H16" s="18">
        <f t="shared" si="1"/>
        <v>0</v>
      </c>
      <c r="I16" s="88"/>
      <c r="J16" s="18">
        <f t="shared" si="2"/>
        <v>0</v>
      </c>
      <c r="K16" s="86">
        <f t="shared" si="3"/>
        <v>0</v>
      </c>
      <c r="L16" s="13"/>
      <c r="M16" s="86">
        <f t="shared" si="4"/>
        <v>0</v>
      </c>
      <c r="N16" s="13"/>
      <c r="O16" s="86">
        <f t="shared" si="5"/>
        <v>0</v>
      </c>
      <c r="P16" s="16"/>
    </row>
    <row r="17" spans="1:16" ht="25.5">
      <c r="A17" s="44"/>
      <c r="B17" s="34" t="s">
        <v>9</v>
      </c>
      <c r="C17" s="88"/>
      <c r="D17" s="88"/>
      <c r="E17" s="88"/>
      <c r="F17" s="18">
        <f t="shared" si="0"/>
        <v>0</v>
      </c>
      <c r="G17" s="88"/>
      <c r="H17" s="18">
        <f t="shared" si="1"/>
        <v>0</v>
      </c>
      <c r="I17" s="88"/>
      <c r="J17" s="18">
        <f t="shared" si="2"/>
        <v>0</v>
      </c>
      <c r="K17" s="86">
        <f t="shared" si="3"/>
        <v>0</v>
      </c>
      <c r="L17" s="13"/>
      <c r="M17" s="86">
        <f t="shared" si="4"/>
        <v>0</v>
      </c>
      <c r="N17" s="13"/>
      <c r="O17" s="86">
        <f t="shared" si="5"/>
        <v>0</v>
      </c>
      <c r="P17" s="16"/>
    </row>
    <row r="18" spans="1:16">
      <c r="A18" s="44">
        <v>6</v>
      </c>
      <c r="B18" s="32" t="s">
        <v>29</v>
      </c>
      <c r="C18" s="80">
        <v>101</v>
      </c>
      <c r="D18" s="80">
        <v>38</v>
      </c>
      <c r="E18" s="80">
        <v>52.4</v>
      </c>
      <c r="F18" s="18">
        <f t="shared" si="0"/>
        <v>137.89473684210526</v>
      </c>
      <c r="G18" s="80">
        <v>112.3</v>
      </c>
      <c r="H18" s="18">
        <f t="shared" si="1"/>
        <v>111.18811881188118</v>
      </c>
      <c r="I18" s="80">
        <v>114</v>
      </c>
      <c r="J18" s="18">
        <f t="shared" si="2"/>
        <v>101.51380231522707</v>
      </c>
      <c r="K18" s="85">
        <f t="shared" si="3"/>
        <v>117.42</v>
      </c>
      <c r="L18" s="13">
        <v>103</v>
      </c>
      <c r="M18" s="85">
        <f t="shared" si="4"/>
        <v>120.9426</v>
      </c>
      <c r="N18" s="13">
        <v>103</v>
      </c>
      <c r="O18" s="85">
        <f t="shared" si="5"/>
        <v>126.98972999999999</v>
      </c>
      <c r="P18" s="16">
        <v>105</v>
      </c>
    </row>
    <row r="19" spans="1:16">
      <c r="A19" s="44">
        <v>7</v>
      </c>
      <c r="B19" s="32" t="s">
        <v>30</v>
      </c>
      <c r="C19" s="80"/>
      <c r="D19" s="80"/>
      <c r="E19" s="80"/>
      <c r="F19" s="18">
        <f t="shared" si="0"/>
        <v>0</v>
      </c>
      <c r="G19" s="80"/>
      <c r="H19" s="18">
        <f t="shared" si="1"/>
        <v>0</v>
      </c>
      <c r="I19" s="80"/>
      <c r="J19" s="18">
        <f t="shared" si="2"/>
        <v>0</v>
      </c>
      <c r="K19" s="85">
        <f t="shared" si="3"/>
        <v>0</v>
      </c>
      <c r="L19" s="13"/>
      <c r="M19" s="85">
        <f t="shared" si="4"/>
        <v>0</v>
      </c>
      <c r="N19" s="13"/>
      <c r="O19" s="85">
        <f t="shared" si="5"/>
        <v>0</v>
      </c>
      <c r="P19" s="16"/>
    </row>
    <row r="20" spans="1:16" ht="36">
      <c r="A20" s="44">
        <v>8</v>
      </c>
      <c r="B20" s="32" t="s">
        <v>31</v>
      </c>
      <c r="C20" s="80"/>
      <c r="D20" s="80"/>
      <c r="E20" s="80"/>
      <c r="F20" s="18">
        <f t="shared" si="0"/>
        <v>0</v>
      </c>
      <c r="G20" s="80"/>
      <c r="H20" s="18">
        <f t="shared" si="1"/>
        <v>0</v>
      </c>
      <c r="I20" s="80"/>
      <c r="J20" s="18">
        <f t="shared" si="2"/>
        <v>0</v>
      </c>
      <c r="K20" s="85">
        <f t="shared" si="3"/>
        <v>0</v>
      </c>
      <c r="L20" s="13"/>
      <c r="M20" s="85">
        <f t="shared" si="4"/>
        <v>0</v>
      </c>
      <c r="N20" s="13"/>
      <c r="O20" s="85">
        <f t="shared" si="5"/>
        <v>0</v>
      </c>
      <c r="P20" s="16"/>
    </row>
    <row r="21" spans="1:16">
      <c r="A21" s="44">
        <v>9</v>
      </c>
      <c r="B21" s="32" t="s">
        <v>32</v>
      </c>
      <c r="C21" s="80"/>
      <c r="D21" s="80"/>
      <c r="E21" s="80"/>
      <c r="F21" s="18">
        <f t="shared" si="0"/>
        <v>0</v>
      </c>
      <c r="G21" s="80"/>
      <c r="H21" s="18">
        <f t="shared" si="1"/>
        <v>0</v>
      </c>
      <c r="I21" s="80"/>
      <c r="J21" s="18">
        <f t="shared" si="2"/>
        <v>0</v>
      </c>
      <c r="K21" s="85">
        <f t="shared" si="3"/>
        <v>0</v>
      </c>
      <c r="L21" s="13"/>
      <c r="M21" s="85">
        <f t="shared" si="4"/>
        <v>0</v>
      </c>
      <c r="N21" s="13"/>
      <c r="O21" s="85">
        <f t="shared" si="5"/>
        <v>0</v>
      </c>
      <c r="P21" s="16"/>
    </row>
    <row r="22" spans="1:16">
      <c r="A22" s="44">
        <v>10</v>
      </c>
      <c r="B22" s="35" t="s">
        <v>21</v>
      </c>
      <c r="C22" s="89">
        <v>590</v>
      </c>
      <c r="D22" s="89">
        <v>487</v>
      </c>
      <c r="E22" s="89">
        <v>457</v>
      </c>
      <c r="F22" s="18">
        <f t="shared" si="0"/>
        <v>93.839835728952764</v>
      </c>
      <c r="G22" s="89">
        <v>868</v>
      </c>
      <c r="H22" s="18">
        <f t="shared" si="1"/>
        <v>147.11864406779659</v>
      </c>
      <c r="I22" s="89">
        <v>868</v>
      </c>
      <c r="J22" s="18">
        <f t="shared" si="2"/>
        <v>100</v>
      </c>
      <c r="K22" s="85">
        <v>868</v>
      </c>
      <c r="L22" s="63">
        <v>100</v>
      </c>
      <c r="M22" s="85">
        <f t="shared" si="4"/>
        <v>868</v>
      </c>
      <c r="N22" s="63">
        <v>100</v>
      </c>
      <c r="O22" s="85">
        <f t="shared" si="5"/>
        <v>868</v>
      </c>
      <c r="P22" s="64">
        <v>100</v>
      </c>
    </row>
    <row r="23" spans="1:16">
      <c r="A23" s="44"/>
      <c r="B23" s="36" t="s">
        <v>4</v>
      </c>
      <c r="C23" s="81" t="s">
        <v>22</v>
      </c>
      <c r="D23" s="81" t="s">
        <v>22</v>
      </c>
      <c r="E23" s="81" t="s">
        <v>22</v>
      </c>
      <c r="F23" s="10" t="s">
        <v>22</v>
      </c>
      <c r="G23" s="81" t="s">
        <v>22</v>
      </c>
      <c r="H23" s="10" t="s">
        <v>22</v>
      </c>
      <c r="I23" s="81" t="s">
        <v>22</v>
      </c>
      <c r="J23" s="10" t="s">
        <v>22</v>
      </c>
      <c r="K23" s="81" t="s">
        <v>22</v>
      </c>
      <c r="L23" s="10" t="s">
        <v>22</v>
      </c>
      <c r="M23" s="81" t="s">
        <v>22</v>
      </c>
      <c r="N23" s="10" t="s">
        <v>22</v>
      </c>
      <c r="O23" s="81" t="s">
        <v>22</v>
      </c>
      <c r="P23" s="43" t="s">
        <v>22</v>
      </c>
    </row>
    <row r="24" spans="1:16">
      <c r="A24" s="44"/>
      <c r="B24" s="36" t="s">
        <v>23</v>
      </c>
      <c r="C24" s="88">
        <v>590</v>
      </c>
      <c r="D24" s="88">
        <v>487</v>
      </c>
      <c r="E24" s="88">
        <v>456.7</v>
      </c>
      <c r="F24" s="18">
        <f>IF(D24=0,,E24/D24*100)</f>
        <v>93.778234086242293</v>
      </c>
      <c r="G24" s="88">
        <v>868</v>
      </c>
      <c r="H24" s="18">
        <f>IF(C24=0,,G24/C24*100)</f>
        <v>147.11864406779659</v>
      </c>
      <c r="I24" s="88">
        <v>868</v>
      </c>
      <c r="J24" s="18">
        <v>100</v>
      </c>
      <c r="K24" s="86">
        <f>I24*L24/100</f>
        <v>868</v>
      </c>
      <c r="L24" s="13">
        <v>100</v>
      </c>
      <c r="M24" s="86">
        <f>K24*N24/100</f>
        <v>868</v>
      </c>
      <c r="N24" s="13">
        <v>100</v>
      </c>
      <c r="O24" s="86">
        <f>M24*P24/100</f>
        <v>868</v>
      </c>
      <c r="P24" s="16">
        <v>100</v>
      </c>
    </row>
    <row r="25" spans="1:16">
      <c r="A25" s="44">
        <v>11</v>
      </c>
      <c r="B25" s="32" t="s">
        <v>24</v>
      </c>
      <c r="C25" s="85">
        <f>SUM(C27:C29)</f>
        <v>4668</v>
      </c>
      <c r="D25" s="85">
        <f>SUM(D27:D29)</f>
        <v>1487</v>
      </c>
      <c r="E25" s="85">
        <f>SUM(E27:E29)</f>
        <v>1731</v>
      </c>
      <c r="F25" s="18">
        <f>IF(D25=0,,E25/D25*100)</f>
        <v>116.40887693342299</v>
      </c>
      <c r="G25" s="85">
        <f>SUM(G27:G29)</f>
        <v>5629.4</v>
      </c>
      <c r="H25" s="18">
        <f>IF(C25=0,,G25/C25*100)</f>
        <v>120.59554413024848</v>
      </c>
      <c r="I25" s="85">
        <f>SUM(I27:I29)</f>
        <v>6390.5</v>
      </c>
      <c r="J25" s="18">
        <f>IF(G25=0,,I25/G25*100)</f>
        <v>113.52009095107827</v>
      </c>
      <c r="K25" s="85">
        <f>SUM(K27:K29)</f>
        <v>7140.3103999999994</v>
      </c>
      <c r="L25" s="18">
        <f>IF(I25=0,,K25/I25*100)</f>
        <v>111.73320397464985</v>
      </c>
      <c r="M25" s="85">
        <f>SUM(M27:M29)</f>
        <v>7943.7422880000004</v>
      </c>
      <c r="N25" s="18">
        <f>IF(K25=0,,M25/K25*100)</f>
        <v>111.25205828586948</v>
      </c>
      <c r="O25" s="85">
        <f>SUM(O27:O29)</f>
        <v>8824.3568785440002</v>
      </c>
      <c r="P25" s="45">
        <f>IF(M25=0,,O25/M25*100)</f>
        <v>111.08563896734512</v>
      </c>
    </row>
    <row r="26" spans="1:16">
      <c r="A26" s="44"/>
      <c r="B26" s="33" t="s">
        <v>10</v>
      </c>
      <c r="C26" s="81" t="s">
        <v>22</v>
      </c>
      <c r="D26" s="81" t="s">
        <v>22</v>
      </c>
      <c r="E26" s="81" t="s">
        <v>22</v>
      </c>
      <c r="F26" s="10" t="s">
        <v>22</v>
      </c>
      <c r="G26" s="81" t="s">
        <v>22</v>
      </c>
      <c r="H26" s="10" t="s">
        <v>22</v>
      </c>
      <c r="I26" s="81" t="s">
        <v>22</v>
      </c>
      <c r="J26" s="10" t="s">
        <v>22</v>
      </c>
      <c r="K26" s="81" t="s">
        <v>22</v>
      </c>
      <c r="L26" s="10" t="s">
        <v>22</v>
      </c>
      <c r="M26" s="81" t="s">
        <v>22</v>
      </c>
      <c r="N26" s="10" t="s">
        <v>22</v>
      </c>
      <c r="O26" s="81" t="s">
        <v>22</v>
      </c>
      <c r="P26" s="43" t="s">
        <v>22</v>
      </c>
    </row>
    <row r="27" spans="1:16">
      <c r="A27" s="44"/>
      <c r="B27" s="33" t="s">
        <v>1</v>
      </c>
      <c r="C27" s="90">
        <v>4330</v>
      </c>
      <c r="D27" s="88">
        <v>1235</v>
      </c>
      <c r="E27" s="88">
        <v>1553.4</v>
      </c>
      <c r="F27" s="24">
        <f>IF(D27=0,,E27/D27*100)</f>
        <v>125.78137651821864</v>
      </c>
      <c r="G27" s="90">
        <v>5089.3999999999996</v>
      </c>
      <c r="H27" s="24">
        <f>IF(C27=0,,G27/C27*100)</f>
        <v>117.53810623556582</v>
      </c>
      <c r="I27" s="90">
        <v>5857.7</v>
      </c>
      <c r="J27" s="24">
        <f>IF(G27=0,,I27/G27*100)</f>
        <v>115.09608205289426</v>
      </c>
      <c r="K27" s="92">
        <f>I27*L27/100</f>
        <v>6560.6239999999998</v>
      </c>
      <c r="L27" s="20">
        <v>112</v>
      </c>
      <c r="M27" s="92">
        <f>K27*N27/100</f>
        <v>7262.6107680000005</v>
      </c>
      <c r="N27" s="20">
        <v>110.7</v>
      </c>
      <c r="O27" s="92">
        <f>M27*P27/100</f>
        <v>8083.2857847840005</v>
      </c>
      <c r="P27" s="21">
        <v>111.3</v>
      </c>
    </row>
    <row r="28" spans="1:16">
      <c r="A28" s="44"/>
      <c r="B28" s="33" t="s">
        <v>11</v>
      </c>
      <c r="C28" s="90"/>
      <c r="D28" s="88"/>
      <c r="E28" s="88"/>
      <c r="F28" s="24">
        <f>IF(D28=0,,E28/D28*100)</f>
        <v>0</v>
      </c>
      <c r="G28" s="90"/>
      <c r="H28" s="24">
        <f>IF(C28=0,,G28/C28*100)</f>
        <v>0</v>
      </c>
      <c r="I28" s="90"/>
      <c r="J28" s="24">
        <f>IF(G28=0,,I28/G28*100)</f>
        <v>0</v>
      </c>
      <c r="K28" s="92">
        <f>I28*L28/100</f>
        <v>0</v>
      </c>
      <c r="L28" s="20"/>
      <c r="M28" s="92">
        <f>K28*N28/100</f>
        <v>0</v>
      </c>
      <c r="N28" s="20"/>
      <c r="O28" s="92">
        <f>M28*P28/100</f>
        <v>0</v>
      </c>
      <c r="P28" s="21"/>
    </row>
    <row r="29" spans="1:16">
      <c r="A29" s="44"/>
      <c r="B29" s="33" t="s">
        <v>12</v>
      </c>
      <c r="C29" s="90">
        <v>338</v>
      </c>
      <c r="D29" s="88">
        <v>252</v>
      </c>
      <c r="E29" s="88">
        <v>177.6</v>
      </c>
      <c r="F29" s="24">
        <f>IF(D29=0,,E29/D29*100)</f>
        <v>70.476190476190467</v>
      </c>
      <c r="G29" s="90">
        <v>540</v>
      </c>
      <c r="H29" s="24">
        <f>IF(C29=0,,G29/C29*100)</f>
        <v>159.76331360946745</v>
      </c>
      <c r="I29" s="90">
        <v>532.79999999999995</v>
      </c>
      <c r="J29" s="24">
        <f>IF(G29=0,,I29/G29*100)</f>
        <v>98.666666666666657</v>
      </c>
      <c r="K29" s="92">
        <f>I29*L29/100</f>
        <v>579.68639999999994</v>
      </c>
      <c r="L29" s="20">
        <v>108.8</v>
      </c>
      <c r="M29" s="92">
        <f>K29*N29/100</f>
        <v>681.13151999999991</v>
      </c>
      <c r="N29" s="20">
        <v>117.5</v>
      </c>
      <c r="O29" s="92">
        <f>M29*P29/100</f>
        <v>741.07109375999994</v>
      </c>
      <c r="P29" s="21">
        <v>108.8</v>
      </c>
    </row>
    <row r="30" spans="1:16" ht="13.5" thickBot="1">
      <c r="A30" s="50">
        <v>12</v>
      </c>
      <c r="B30" s="51" t="s">
        <v>25</v>
      </c>
      <c r="C30" s="86">
        <f>C6-C25-C24</f>
        <v>13091</v>
      </c>
      <c r="D30" s="86">
        <f>D6-D25-D24</f>
        <v>3857</v>
      </c>
      <c r="E30" s="86">
        <f>E6-E25-E24</f>
        <v>4569.8</v>
      </c>
      <c r="F30" s="54">
        <f>IF(D30=0,,E30/D30*100)</f>
        <v>118.48068446979518</v>
      </c>
      <c r="G30" s="86">
        <f>G6-G25-G24</f>
        <v>13747.299999999997</v>
      </c>
      <c r="H30" s="54">
        <f>IF(C30=0,,G30/C30*100)</f>
        <v>105.01336796272247</v>
      </c>
      <c r="I30" s="86">
        <f>I6-I25-I24</f>
        <v>14819</v>
      </c>
      <c r="J30" s="54">
        <f>IF(G30=0,,I30/G30*100)</f>
        <v>107.79571261265851</v>
      </c>
      <c r="K30" s="86">
        <f>K6-K25-K24</f>
        <v>15998.82</v>
      </c>
      <c r="L30" s="54">
        <f>IF(I30=0,,K30/I30*100)</f>
        <v>107.96153586611783</v>
      </c>
      <c r="M30" s="86">
        <f>M6-M25-M24</f>
        <v>17193.4476</v>
      </c>
      <c r="N30" s="54">
        <f>IF(K30=0,,M30/K30*100)</f>
        <v>107.46697318927272</v>
      </c>
      <c r="O30" s="86">
        <f>O6-O25-O24</f>
        <v>18565.295130000002</v>
      </c>
      <c r="P30" s="56">
        <f>IF(M30=0,,O30/M30*100)</f>
        <v>107.97889732132609</v>
      </c>
    </row>
    <row r="31" spans="1:16" ht="13.5" thickTop="1"/>
  </sheetData>
  <mergeCells count="1">
    <mergeCell ref="B2:O2"/>
  </mergeCells>
  <phoneticPr fontId="0" type="noConversion"/>
  <printOptions horizontalCentered="1" verticalCentered="1"/>
  <pageMargins left="0.24" right="0.24" top="0.2" bottom="0.15748031496062992" header="0.15748031496062992" footer="0.2"/>
  <pageSetup paperSize="9" scale="71" fitToHeight="48" orientation="landscape" horizont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ЧислРаб (2)</vt:lpstr>
      <vt:lpstr>СредЗарПлата (2)</vt:lpstr>
      <vt:lpstr>ФондЗарПлаты (2)</vt:lpstr>
      <vt:lpstr>'СредЗарПлата (2)'!Заголовки_для_печати</vt:lpstr>
      <vt:lpstr>'ФондЗарПлаты (2)'!Заголовки_для_печати</vt:lpstr>
      <vt:lpstr>'ЧислРаб (2)'!Заголовки_для_печати</vt:lpstr>
    </vt:vector>
  </TitlesOfParts>
  <Company>Администрация Рыльского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Зайцева</dc:creator>
  <cp:lastModifiedBy>User</cp:lastModifiedBy>
  <cp:lastPrinted>2014-11-18T13:16:04Z</cp:lastPrinted>
  <dcterms:created xsi:type="dcterms:W3CDTF">2002-06-06T11:23:09Z</dcterms:created>
  <dcterms:modified xsi:type="dcterms:W3CDTF">2014-11-18T13:20:23Z</dcterms:modified>
</cp:coreProperties>
</file>